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xr:revisionPtr revIDLastSave="0" documentId="8_{7664E704-B73D-4782-9066-9089F8EDA7A8}" xr6:coauthVersionLast="47" xr6:coauthVersionMax="47" xr10:uidLastSave="{00000000-0000-0000-0000-000000000000}"/>
  <workbookProtection workbookAlgorithmName="SHA-512" workbookHashValue="LnLKvToncNusG6TwI6H9bGcsZQO3cMqJs5xJXh+F/DG20eO+a8f1pcqP26959EHWwWVVlDSvHojgH4dR3wgLLQ==" workbookSaltValue="+1uAda0fzVRPzedDe4UljA==" workbookSpinCount="100000" lockStructure="1"/>
  <bookViews>
    <workbookView xWindow="-120" yWindow="-120" windowWidth="38640" windowHeight="21120" tabRatio="703" xr2:uid="{00000000-000D-0000-FFFF-FFFF00000000}"/>
  </bookViews>
  <sheets>
    <sheet name="Formular_LFS" sheetId="18" r:id="rId1"/>
    <sheet name="Leitfaden" sheetId="21" r:id="rId2"/>
    <sheet name="Information_Kompakt" sheetId="20" r:id="rId3"/>
    <sheet name="Einsatzplan berufsprakt.Tag" sheetId="12" r:id="rId4"/>
    <sheet name="Bestätigung Beherbergungsbetrie" sheetId="6" r:id="rId5"/>
    <sheet name="Bestätigung Unterkunft Ausland" sheetId="14" r:id="rId6"/>
    <sheet name="Daten" sheetId="16" state="hidden" r:id="rId7"/>
    <sheet name="Matrix" sheetId="17" state="hidden" r:id="rId8"/>
  </sheets>
  <externalReferences>
    <externalReference r:id="rId9"/>
  </externalReferences>
  <definedNames>
    <definedName name="_xlnm._FilterDatabase" localSheetId="0" hidden="1">Formular_LFS!#REF!</definedName>
    <definedName name="_GoBack" localSheetId="1">Leitfaden!$A$4</definedName>
    <definedName name="Dienstag" localSheetId="0">#REF!</definedName>
    <definedName name="Dienstag" localSheetId="2">#REF!</definedName>
    <definedName name="Dienstag" localSheetId="1">#REF!</definedName>
    <definedName name="Dienstag">#REF!</definedName>
    <definedName name="Donnerstag" localSheetId="0">#REF!</definedName>
    <definedName name="Donnerstag" localSheetId="2">#REF!</definedName>
    <definedName name="Donnerstag" localSheetId="1">#REF!</definedName>
    <definedName name="Donnerstag">#REF!</definedName>
    <definedName name="_xlnm.Print_Area" localSheetId="0">Formular_LFS!$A$2:$S$228</definedName>
    <definedName name="_xlnm.Print_Area" localSheetId="2">Information_Kompakt!$A$1:$B$34</definedName>
    <definedName name="Freitag" localSheetId="0">#REF!</definedName>
    <definedName name="Freitag" localSheetId="2">#REF!</definedName>
    <definedName name="Freitag" localSheetId="1">#REF!</definedName>
    <definedName name="Freitag">#REF!</definedName>
    <definedName name="Mittwoch" localSheetId="0">#REF!</definedName>
    <definedName name="Mittwoch" localSheetId="2">#REF!</definedName>
    <definedName name="Mittwoch" localSheetId="1">#REF!</definedName>
    <definedName name="Mittwoch">#REF!</definedName>
    <definedName name="Montag" localSheetId="0">#REF!</definedName>
    <definedName name="Montag" localSheetId="2">#REF!</definedName>
    <definedName name="Montag" localSheetId="1">#REF!</definedName>
    <definedName name="Montag">#REF!</definedName>
    <definedName name="OLE_LINK1" localSheetId="2">Information_Kompakt!$A$1</definedName>
    <definedName name="Samstag" localSheetId="0">#REF!</definedName>
    <definedName name="Samstag" localSheetId="2">#REF!</definedName>
    <definedName name="Samstag" localSheetId="1">#REF!</definedName>
    <definedName name="Samstag">#REF!</definedName>
    <definedName name="Sonntag" localSheetId="0">#REF!</definedName>
    <definedName name="Sonntag" localSheetId="2">#REF!</definedName>
    <definedName name="Sonntag" localSheetId="1">#REF!</definedName>
    <definedName name="Sonntag">#REF!</definedName>
    <definedName name="txtAbteilung" localSheetId="1">Leitfaden!#REF!</definedName>
    <definedName name="txtBetreff" localSheetId="1">Leitfaden!$A$18</definedName>
    <definedName name="txtLogo" localSheetId="1">Leitfaden!#REF!</definedName>
    <definedName name="txtOrganisation" localSheetId="1">Leitfaden!$A$1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7" i="17" l="1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C385" i="16" l="1"/>
  <c r="D385" i="16" s="1"/>
  <c r="E385" i="16" s="1"/>
  <c r="F385" i="16" s="1"/>
  <c r="G385" i="16" s="1"/>
  <c r="A386" i="16" s="1"/>
  <c r="B386" i="16" s="1"/>
  <c r="C386" i="16" s="1"/>
  <c r="D386" i="16" s="1"/>
  <c r="E386" i="16" s="1"/>
  <c r="F386" i="16" s="1"/>
  <c r="G386" i="16" s="1"/>
  <c r="A387" i="16" s="1"/>
  <c r="B387" i="16" s="1"/>
  <c r="C387" i="16" s="1"/>
  <c r="D387" i="16" s="1"/>
  <c r="E387" i="16" s="1"/>
  <c r="F387" i="16" s="1"/>
  <c r="G387" i="16" s="1"/>
  <c r="A388" i="16" s="1"/>
  <c r="B388" i="16" s="1"/>
  <c r="C388" i="16" s="1"/>
  <c r="D388" i="16" s="1"/>
  <c r="E388" i="16" s="1"/>
  <c r="F388" i="16" s="1"/>
  <c r="G388" i="16" s="1"/>
  <c r="A389" i="16" s="1"/>
  <c r="B389" i="16" s="1"/>
  <c r="C389" i="16" s="1"/>
  <c r="D389" i="16" s="1"/>
  <c r="E389" i="16" s="1"/>
  <c r="F389" i="16" s="1"/>
  <c r="G389" i="16" s="1"/>
  <c r="A390" i="16" s="1"/>
  <c r="B390" i="16" s="1"/>
  <c r="C390" i="16" s="1"/>
  <c r="D390" i="16" s="1"/>
  <c r="E390" i="16" s="1"/>
  <c r="F390" i="16" s="1"/>
  <c r="G390" i="16" s="1"/>
  <c r="A391" i="16" s="1"/>
  <c r="B391" i="16" s="1"/>
  <c r="C391" i="16" s="1"/>
  <c r="D391" i="16" s="1"/>
  <c r="E391" i="16" s="1"/>
  <c r="F391" i="16" s="1"/>
  <c r="G391" i="16" s="1"/>
  <c r="A392" i="16" s="1"/>
  <c r="B392" i="16" s="1"/>
  <c r="C392" i="16" s="1"/>
  <c r="D392" i="16" s="1"/>
  <c r="E392" i="16" s="1"/>
  <c r="F392" i="16" s="1"/>
  <c r="G392" i="16" s="1"/>
  <c r="A393" i="16" s="1"/>
  <c r="B393" i="16" s="1"/>
  <c r="C393" i="16" s="1"/>
  <c r="D393" i="16" s="1"/>
  <c r="E393" i="16" s="1"/>
  <c r="F393" i="16" s="1"/>
  <c r="G393" i="16" s="1"/>
  <c r="A394" i="16" s="1"/>
  <c r="B394" i="16" s="1"/>
  <c r="C394" i="16" s="1"/>
  <c r="D394" i="16" s="1"/>
  <c r="E394" i="16" s="1"/>
  <c r="F394" i="16" s="1"/>
  <c r="G394" i="16" s="1"/>
  <c r="A395" i="16" s="1"/>
  <c r="B395" i="16" s="1"/>
  <c r="C395" i="16" s="1"/>
  <c r="D395" i="16" s="1"/>
  <c r="E395" i="16" s="1"/>
  <c r="F395" i="16" s="1"/>
  <c r="G395" i="16" s="1"/>
  <c r="A396" i="16" s="1"/>
  <c r="B396" i="16" s="1"/>
  <c r="C396" i="16" s="1"/>
  <c r="D396" i="16" s="1"/>
  <c r="E396" i="16" s="1"/>
  <c r="F396" i="16" s="1"/>
  <c r="G396" i="16" s="1"/>
  <c r="A397" i="16" s="1"/>
  <c r="B397" i="16" s="1"/>
  <c r="C397" i="16" s="1"/>
  <c r="D397" i="16" s="1"/>
  <c r="E397" i="16" s="1"/>
  <c r="F397" i="16" s="1"/>
  <c r="G397" i="16" s="1"/>
  <c r="A398" i="16" s="1"/>
  <c r="B398" i="16" s="1"/>
  <c r="C398" i="16" s="1"/>
  <c r="D398" i="16" s="1"/>
  <c r="E398" i="16" s="1"/>
  <c r="F398" i="16" s="1"/>
  <c r="G398" i="16" s="1"/>
  <c r="A399" i="16" s="1"/>
  <c r="B399" i="16" s="1"/>
  <c r="C399" i="16" s="1"/>
  <c r="D399" i="16" s="1"/>
  <c r="E399" i="16" s="1"/>
  <c r="F399" i="16" s="1"/>
  <c r="G399" i="16" s="1"/>
  <c r="A400" i="16" s="1"/>
  <c r="B400" i="16" s="1"/>
  <c r="C400" i="16" s="1"/>
  <c r="D400" i="16" s="1"/>
  <c r="E400" i="16" s="1"/>
  <c r="F400" i="16" s="1"/>
  <c r="G400" i="16" s="1"/>
  <c r="A401" i="16" s="1"/>
  <c r="B401" i="16" s="1"/>
  <c r="C401" i="16" s="1"/>
  <c r="D401" i="16" s="1"/>
  <c r="E401" i="16" s="1"/>
  <c r="F401" i="16" s="1"/>
  <c r="G401" i="16" s="1"/>
  <c r="A402" i="16" s="1"/>
  <c r="B402" i="16" s="1"/>
  <c r="C402" i="16" s="1"/>
  <c r="D402" i="16" s="1"/>
  <c r="E402" i="16" s="1"/>
  <c r="F402" i="16" s="1"/>
  <c r="G402" i="16" s="1"/>
  <c r="A403" i="16" s="1"/>
  <c r="B403" i="16" s="1"/>
  <c r="C403" i="16" s="1"/>
  <c r="D403" i="16" s="1"/>
  <c r="E403" i="16" s="1"/>
  <c r="F403" i="16" s="1"/>
  <c r="G403" i="16" s="1"/>
  <c r="A404" i="16" s="1"/>
  <c r="B404" i="16" s="1"/>
  <c r="C404" i="16" s="1"/>
  <c r="D404" i="16" s="1"/>
  <c r="E404" i="16" s="1"/>
  <c r="F404" i="16" s="1"/>
  <c r="G404" i="16" s="1"/>
  <c r="A405" i="16" s="1"/>
  <c r="B405" i="16" s="1"/>
  <c r="C405" i="16" s="1"/>
  <c r="D405" i="16" s="1"/>
  <c r="E405" i="16" s="1"/>
  <c r="F405" i="16" s="1"/>
  <c r="G405" i="16" s="1"/>
  <c r="A406" i="16" s="1"/>
  <c r="B406" i="16" s="1"/>
  <c r="C406" i="16" s="1"/>
  <c r="D406" i="16" s="1"/>
  <c r="E406" i="16" s="1"/>
  <c r="F406" i="16" s="1"/>
  <c r="G406" i="16" s="1"/>
  <c r="A407" i="16" s="1"/>
  <c r="B407" i="16" s="1"/>
  <c r="C407" i="16" s="1"/>
  <c r="D407" i="16" s="1"/>
  <c r="E407" i="16" s="1"/>
  <c r="F407" i="16" s="1"/>
  <c r="G407" i="16" s="1"/>
  <c r="A408" i="16" s="1"/>
  <c r="B408" i="16" s="1"/>
  <c r="C408" i="16" s="1"/>
  <c r="D408" i="16" s="1"/>
  <c r="E408" i="16" s="1"/>
  <c r="F408" i="16" s="1"/>
  <c r="G408" i="16" s="1"/>
  <c r="A409" i="16" s="1"/>
  <c r="B409" i="16" s="1"/>
  <c r="C409" i="16" s="1"/>
  <c r="D409" i="16" s="1"/>
  <c r="E409" i="16" s="1"/>
  <c r="F409" i="16" s="1"/>
  <c r="G409" i="16" s="1"/>
  <c r="A410" i="16" s="1"/>
  <c r="B410" i="16" s="1"/>
  <c r="C410" i="16" s="1"/>
  <c r="D410" i="16" s="1"/>
  <c r="E410" i="16" s="1"/>
  <c r="F410" i="16" s="1"/>
  <c r="G410" i="16" s="1"/>
  <c r="A411" i="16" s="1"/>
  <c r="B411" i="16" s="1"/>
  <c r="C411" i="16" s="1"/>
  <c r="D411" i="16" s="1"/>
  <c r="E411" i="16" s="1"/>
  <c r="F411" i="16" s="1"/>
  <c r="G411" i="16" s="1"/>
  <c r="A412" i="16" s="1"/>
  <c r="B412" i="16" s="1"/>
  <c r="C412" i="16" s="1"/>
  <c r="D412" i="16" s="1"/>
  <c r="E412" i="16" s="1"/>
  <c r="F412" i="16" s="1"/>
  <c r="G412" i="16" s="1"/>
  <c r="A413" i="16" s="1"/>
  <c r="B413" i="16" s="1"/>
  <c r="C413" i="16" s="1"/>
  <c r="D413" i="16" s="1"/>
  <c r="E413" i="16" s="1"/>
  <c r="F413" i="16" s="1"/>
  <c r="G413" i="16" s="1"/>
  <c r="A414" i="16" s="1"/>
  <c r="B414" i="16" s="1"/>
  <c r="C414" i="16" s="1"/>
  <c r="D414" i="16" s="1"/>
  <c r="E414" i="16" s="1"/>
  <c r="F414" i="16" s="1"/>
  <c r="G414" i="16" s="1"/>
  <c r="A415" i="16" s="1"/>
  <c r="B415" i="16" s="1"/>
  <c r="C415" i="16" s="1"/>
  <c r="D415" i="16" s="1"/>
  <c r="E415" i="16" s="1"/>
  <c r="F415" i="16" s="1"/>
  <c r="G415" i="16" s="1"/>
  <c r="A416" i="16" s="1"/>
  <c r="B416" i="16" s="1"/>
  <c r="C416" i="16" s="1"/>
  <c r="D416" i="16" s="1"/>
  <c r="E416" i="16" s="1"/>
  <c r="F416" i="16" s="1"/>
  <c r="G416" i="16" s="1"/>
  <c r="A417" i="16" s="1"/>
  <c r="B417" i="16" s="1"/>
  <c r="C417" i="16" s="1"/>
  <c r="D417" i="16" s="1"/>
  <c r="E417" i="16" s="1"/>
  <c r="F417" i="16" s="1"/>
  <c r="G417" i="16" s="1"/>
  <c r="A418" i="16" s="1"/>
  <c r="B418" i="16" s="1"/>
  <c r="C418" i="16" s="1"/>
  <c r="D418" i="16" s="1"/>
  <c r="E418" i="16" s="1"/>
  <c r="F418" i="16" s="1"/>
  <c r="G418" i="16" s="1"/>
  <c r="A419" i="16" s="1"/>
  <c r="B419" i="16" s="1"/>
  <c r="C419" i="16" s="1"/>
  <c r="D419" i="16" s="1"/>
  <c r="E419" i="16" s="1"/>
  <c r="F419" i="16" s="1"/>
  <c r="G419" i="16" s="1"/>
  <c r="A420" i="16" s="1"/>
  <c r="B420" i="16" s="1"/>
  <c r="C420" i="16" s="1"/>
  <c r="D420" i="16" s="1"/>
  <c r="E420" i="16" s="1"/>
  <c r="F420" i="16" s="1"/>
  <c r="G420" i="16" s="1"/>
  <c r="A421" i="16" s="1"/>
  <c r="B421" i="16" s="1"/>
  <c r="C421" i="16" s="1"/>
  <c r="D421" i="16" s="1"/>
  <c r="E421" i="16" s="1"/>
  <c r="F421" i="16" s="1"/>
  <c r="G421" i="16" s="1"/>
  <c r="A422" i="16" s="1"/>
  <c r="B422" i="16" s="1"/>
  <c r="C422" i="16" s="1"/>
  <c r="D422" i="16" s="1"/>
  <c r="E422" i="16" s="1"/>
  <c r="F422" i="16" s="1"/>
  <c r="G422" i="16" s="1"/>
  <c r="A423" i="16" s="1"/>
  <c r="B423" i="16" s="1"/>
  <c r="C423" i="16" s="1"/>
  <c r="D423" i="16" s="1"/>
  <c r="E423" i="16" s="1"/>
  <c r="F423" i="16" s="1"/>
  <c r="G423" i="16" s="1"/>
  <c r="A424" i="16" s="1"/>
  <c r="B424" i="16" s="1"/>
  <c r="C424" i="16" s="1"/>
  <c r="D424" i="16" s="1"/>
  <c r="E424" i="16" s="1"/>
  <c r="F424" i="16" s="1"/>
  <c r="G424" i="16" s="1"/>
  <c r="A425" i="16" s="1"/>
  <c r="B425" i="16" s="1"/>
  <c r="C425" i="16" s="1"/>
  <c r="D425" i="16" s="1"/>
  <c r="E425" i="16" s="1"/>
  <c r="F425" i="16" s="1"/>
  <c r="G425" i="16" s="1"/>
  <c r="A426" i="16" s="1"/>
  <c r="B426" i="16" s="1"/>
  <c r="C426" i="16" s="1"/>
  <c r="D426" i="16" s="1"/>
  <c r="E426" i="16" s="1"/>
  <c r="F426" i="16" s="1"/>
  <c r="G426" i="16" s="1"/>
  <c r="A427" i="16" s="1"/>
  <c r="B427" i="16" s="1"/>
  <c r="C427" i="16" s="1"/>
  <c r="D427" i="16" s="1"/>
  <c r="E427" i="16" s="1"/>
  <c r="F427" i="16" s="1"/>
  <c r="G427" i="16" s="1"/>
  <c r="A428" i="16" s="1"/>
  <c r="B428" i="16" s="1"/>
  <c r="C428" i="16" s="1"/>
  <c r="D428" i="16" s="1"/>
  <c r="E428" i="16" s="1"/>
  <c r="F428" i="16" s="1"/>
  <c r="G428" i="16" s="1"/>
  <c r="A429" i="16" s="1"/>
  <c r="B429" i="16" s="1"/>
  <c r="C429" i="16" s="1"/>
  <c r="D429" i="16" s="1"/>
  <c r="E429" i="16" s="1"/>
  <c r="F429" i="16" s="1"/>
  <c r="G429" i="16" s="1"/>
  <c r="A430" i="16" s="1"/>
  <c r="B430" i="16" s="1"/>
  <c r="C430" i="16" s="1"/>
  <c r="D430" i="16" s="1"/>
  <c r="E430" i="16" s="1"/>
  <c r="F430" i="16" s="1"/>
  <c r="G430" i="16" s="1"/>
  <c r="A431" i="16" s="1"/>
  <c r="B431" i="16" s="1"/>
  <c r="C431" i="16" s="1"/>
  <c r="D431" i="16" s="1"/>
  <c r="E431" i="16" s="1"/>
  <c r="F431" i="16" s="1"/>
  <c r="G431" i="16" s="1"/>
  <c r="A432" i="16" s="1"/>
  <c r="B432" i="16" s="1"/>
  <c r="C432" i="16" s="1"/>
  <c r="D432" i="16" s="1"/>
  <c r="E432" i="16" s="1"/>
  <c r="F432" i="16" s="1"/>
  <c r="G432" i="16" s="1"/>
  <c r="A433" i="16" s="1"/>
  <c r="B433" i="16" s="1"/>
  <c r="C433" i="16" s="1"/>
  <c r="D433" i="16" s="1"/>
  <c r="E433" i="16" s="1"/>
  <c r="F433" i="16" s="1"/>
  <c r="G433" i="16" s="1"/>
  <c r="A434" i="16" s="1"/>
  <c r="B434" i="16" s="1"/>
  <c r="C434" i="16" s="1"/>
  <c r="D434" i="16" s="1"/>
  <c r="E434" i="16" s="1"/>
  <c r="F434" i="16" s="1"/>
  <c r="G434" i="16" s="1"/>
  <c r="A435" i="16" s="1"/>
  <c r="B435" i="16" s="1"/>
  <c r="C435" i="16" s="1"/>
  <c r="D435" i="16" s="1"/>
  <c r="E435" i="16" s="1"/>
  <c r="F435" i="16" s="1"/>
  <c r="G435" i="16" s="1"/>
  <c r="A436" i="16" s="1"/>
  <c r="B436" i="16" s="1"/>
  <c r="C436" i="16" s="1"/>
  <c r="D436" i="16" s="1"/>
  <c r="E436" i="16" s="1"/>
  <c r="F436" i="16" s="1"/>
  <c r="G436" i="16" s="1"/>
  <c r="B385" i="16"/>
  <c r="A434" i="17" l="1"/>
  <c r="A435" i="17"/>
  <c r="A436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732" i="17"/>
  <c r="A733" i="17"/>
  <c r="A734" i="17"/>
  <c r="A735" i="17"/>
  <c r="A736" i="17"/>
  <c r="A737" i="17"/>
  <c r="A738" i="17"/>
  <c r="A739" i="17"/>
  <c r="A740" i="17"/>
  <c r="A741" i="17"/>
  <c r="A742" i="17"/>
  <c r="A743" i="17"/>
  <c r="A744" i="17"/>
  <c r="A745" i="17"/>
  <c r="A746" i="17"/>
  <c r="A747" i="17"/>
  <c r="A748" i="17"/>
  <c r="A749" i="17"/>
  <c r="A750" i="17"/>
  <c r="A751" i="17"/>
  <c r="A752" i="17"/>
  <c r="A753" i="17"/>
  <c r="A754" i="17"/>
  <c r="A755" i="17"/>
  <c r="A756" i="17"/>
  <c r="A757" i="17"/>
  <c r="A758" i="17"/>
  <c r="A759" i="17"/>
  <c r="A760" i="17"/>
  <c r="A761" i="17"/>
  <c r="A762" i="17"/>
  <c r="A763" i="17"/>
  <c r="A764" i="17"/>
  <c r="A765" i="17"/>
  <c r="A766" i="17"/>
  <c r="A767" i="17"/>
  <c r="A768" i="17"/>
  <c r="A769" i="17"/>
  <c r="A770" i="17"/>
  <c r="A771" i="17"/>
  <c r="A772" i="17"/>
  <c r="A773" i="17"/>
  <c r="A774" i="17"/>
  <c r="A775" i="17"/>
  <c r="A776" i="17"/>
  <c r="A777" i="17"/>
  <c r="A778" i="17"/>
  <c r="A779" i="17"/>
  <c r="A780" i="17"/>
  <c r="A781" i="17"/>
  <c r="A782" i="17"/>
  <c r="A783" i="17"/>
  <c r="A784" i="17"/>
  <c r="A785" i="17"/>
  <c r="A786" i="17"/>
  <c r="A787" i="17"/>
  <c r="A788" i="17"/>
  <c r="A789" i="17"/>
  <c r="A790" i="17"/>
  <c r="A791" i="17"/>
  <c r="A792" i="17"/>
  <c r="A793" i="17"/>
  <c r="A794" i="17"/>
  <c r="A795" i="17"/>
  <c r="A796" i="17"/>
  <c r="A797" i="17"/>
  <c r="A798" i="17"/>
  <c r="A799" i="17"/>
  <c r="A800" i="17"/>
  <c r="A801" i="17"/>
  <c r="A802" i="17"/>
  <c r="A803" i="17"/>
  <c r="A804" i="17"/>
  <c r="A805" i="17"/>
  <c r="A806" i="17"/>
  <c r="A807" i="17"/>
  <c r="A808" i="17"/>
  <c r="A809" i="17"/>
  <c r="A810" i="17"/>
  <c r="A811" i="17"/>
  <c r="A812" i="17"/>
  <c r="A813" i="17"/>
  <c r="A814" i="17"/>
  <c r="A815" i="17"/>
  <c r="A816" i="17"/>
  <c r="A817" i="17"/>
  <c r="A818" i="17"/>
  <c r="A819" i="17"/>
  <c r="A820" i="17"/>
  <c r="A821" i="17"/>
  <c r="A822" i="17"/>
  <c r="A823" i="17"/>
  <c r="A824" i="17"/>
  <c r="A825" i="17"/>
  <c r="A826" i="17"/>
  <c r="A827" i="17"/>
  <c r="A828" i="17"/>
  <c r="A829" i="17"/>
  <c r="A830" i="17"/>
  <c r="A831" i="17"/>
  <c r="A832" i="17"/>
  <c r="A833" i="17"/>
  <c r="A834" i="17"/>
  <c r="A835" i="17"/>
  <c r="A836" i="17"/>
  <c r="A837" i="17"/>
  <c r="A838" i="17"/>
  <c r="A839" i="17"/>
  <c r="A840" i="17"/>
  <c r="A841" i="17"/>
  <c r="A842" i="17"/>
  <c r="A843" i="17"/>
  <c r="A844" i="17"/>
  <c r="A845" i="17"/>
  <c r="A846" i="17"/>
  <c r="A847" i="17"/>
  <c r="A848" i="17"/>
  <c r="A849" i="17"/>
  <c r="A850" i="17"/>
  <c r="A851" i="17"/>
  <c r="A852" i="17"/>
  <c r="A853" i="17"/>
  <c r="A854" i="17"/>
  <c r="A855" i="17"/>
  <c r="A856" i="17"/>
  <c r="A857" i="17"/>
  <c r="A858" i="17"/>
  <c r="A859" i="17"/>
  <c r="A860" i="17"/>
  <c r="A861" i="17"/>
  <c r="A862" i="17"/>
  <c r="A863" i="17"/>
  <c r="A864" i="17"/>
  <c r="A865" i="17"/>
  <c r="A866" i="17"/>
  <c r="A867" i="17"/>
  <c r="A868" i="17"/>
  <c r="A869" i="17"/>
  <c r="A870" i="17"/>
  <c r="A871" i="17"/>
  <c r="A872" i="17"/>
  <c r="A873" i="17"/>
  <c r="A874" i="17"/>
  <c r="A875" i="17"/>
  <c r="A876" i="17"/>
  <c r="A877" i="17"/>
  <c r="A878" i="17"/>
  <c r="A879" i="17"/>
  <c r="A880" i="17"/>
  <c r="A881" i="17"/>
  <c r="A882" i="17"/>
  <c r="A883" i="17"/>
  <c r="A884" i="17"/>
  <c r="A885" i="17"/>
  <c r="A886" i="17"/>
  <c r="A887" i="17"/>
  <c r="A888" i="17"/>
  <c r="A889" i="17"/>
  <c r="A890" i="17"/>
  <c r="A891" i="17"/>
  <c r="A892" i="17"/>
  <c r="A893" i="17"/>
  <c r="A894" i="17"/>
  <c r="A895" i="17"/>
  <c r="A896" i="17"/>
  <c r="A897" i="17"/>
  <c r="A898" i="17"/>
  <c r="A899" i="17"/>
  <c r="A900" i="17"/>
  <c r="A901" i="17"/>
  <c r="A902" i="17"/>
  <c r="A903" i="17"/>
  <c r="A904" i="17"/>
  <c r="A905" i="17"/>
  <c r="A906" i="17"/>
  <c r="A907" i="17"/>
  <c r="A908" i="17"/>
  <c r="A909" i="17"/>
  <c r="A910" i="17"/>
  <c r="A911" i="17"/>
  <c r="A912" i="17"/>
  <c r="A913" i="17"/>
  <c r="A914" i="17"/>
  <c r="A915" i="17"/>
  <c r="A916" i="17"/>
  <c r="A917" i="17"/>
  <c r="A918" i="17"/>
  <c r="A919" i="17"/>
  <c r="A920" i="17"/>
  <c r="A921" i="17"/>
  <c r="A922" i="17"/>
  <c r="A923" i="17"/>
  <c r="A924" i="17"/>
  <c r="A925" i="17"/>
  <c r="A926" i="17"/>
  <c r="A927" i="17"/>
  <c r="A928" i="17"/>
  <c r="A929" i="17"/>
  <c r="A930" i="17"/>
  <c r="A931" i="17"/>
  <c r="A932" i="17"/>
  <c r="A933" i="17"/>
  <c r="A934" i="17"/>
  <c r="A935" i="17"/>
  <c r="A936" i="17"/>
  <c r="A937" i="17"/>
  <c r="A938" i="17"/>
  <c r="A939" i="17"/>
  <c r="A940" i="17"/>
  <c r="A941" i="17"/>
  <c r="A942" i="17"/>
  <c r="A943" i="17"/>
  <c r="A944" i="17"/>
  <c r="A945" i="17"/>
  <c r="A946" i="17"/>
  <c r="A947" i="17"/>
  <c r="A948" i="17"/>
  <c r="A949" i="17"/>
  <c r="A950" i="17"/>
  <c r="A951" i="17"/>
  <c r="A952" i="17"/>
  <c r="A953" i="17"/>
  <c r="A954" i="17"/>
  <c r="A955" i="17"/>
  <c r="A956" i="17"/>
  <c r="A957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79" i="17"/>
  <c r="A980" i="17"/>
  <c r="A981" i="17"/>
  <c r="A982" i="17"/>
  <c r="A983" i="17"/>
  <c r="A984" i="17"/>
  <c r="A985" i="17"/>
  <c r="A986" i="17"/>
  <c r="A987" i="17"/>
  <c r="A988" i="17"/>
  <c r="A989" i="17"/>
  <c r="A990" i="17"/>
  <c r="A991" i="17"/>
  <c r="A992" i="17"/>
  <c r="A993" i="17"/>
  <c r="A994" i="17"/>
  <c r="A995" i="17"/>
  <c r="A996" i="17"/>
  <c r="A997" i="17"/>
  <c r="A998" i="17"/>
  <c r="A999" i="17"/>
  <c r="A1000" i="17"/>
  <c r="A1001" i="17"/>
  <c r="A1002" i="17"/>
  <c r="A1003" i="17"/>
  <c r="A1004" i="17"/>
  <c r="A1005" i="17"/>
  <c r="A1006" i="17"/>
  <c r="A1007" i="17"/>
  <c r="A1008" i="17"/>
  <c r="A1009" i="17"/>
  <c r="A1010" i="17"/>
  <c r="A1011" i="17"/>
  <c r="A1012" i="17"/>
  <c r="A1013" i="17"/>
  <c r="A1014" i="17"/>
  <c r="A1015" i="17"/>
  <c r="A1016" i="17"/>
  <c r="A1017" i="17"/>
  <c r="A1018" i="17"/>
  <c r="A1019" i="17"/>
  <c r="A1020" i="17"/>
  <c r="A1021" i="17"/>
  <c r="A1022" i="17"/>
  <c r="A1023" i="17"/>
  <c r="A1024" i="17"/>
  <c r="A1025" i="17"/>
  <c r="A1026" i="17"/>
  <c r="A1027" i="17"/>
  <c r="A1028" i="17"/>
  <c r="A1029" i="17"/>
  <c r="A1030" i="17"/>
  <c r="A1031" i="17"/>
  <c r="A1032" i="17"/>
  <c r="A1033" i="17"/>
  <c r="A1034" i="17"/>
  <c r="A1035" i="17"/>
  <c r="A1036" i="17"/>
  <c r="A1037" i="17"/>
  <c r="A1038" i="17"/>
  <c r="A1039" i="17"/>
  <c r="A1040" i="17"/>
  <c r="A1041" i="17"/>
  <c r="A1042" i="17"/>
  <c r="A1043" i="17"/>
  <c r="A1044" i="17"/>
  <c r="A1045" i="17"/>
  <c r="A1046" i="17"/>
  <c r="A1047" i="17"/>
  <c r="A1048" i="17"/>
  <c r="A1049" i="17"/>
  <c r="A1050" i="17"/>
  <c r="A1051" i="17"/>
  <c r="A1052" i="17"/>
  <c r="A1053" i="17"/>
  <c r="A1054" i="17"/>
  <c r="A1055" i="17"/>
  <c r="A1056" i="17"/>
  <c r="A1057" i="17"/>
  <c r="A1058" i="17"/>
  <c r="A1059" i="17"/>
  <c r="A1060" i="17"/>
  <c r="A1061" i="17"/>
  <c r="A1062" i="17"/>
  <c r="A1063" i="17"/>
  <c r="A1064" i="17"/>
  <c r="G95" i="18" l="1"/>
  <c r="G93" i="18"/>
  <c r="A98" i="18" l="1"/>
  <c r="V42" i="18"/>
  <c r="V40" i="18"/>
  <c r="H71" i="18" l="1"/>
  <c r="I109" i="18" l="1"/>
  <c r="I107" i="18"/>
  <c r="R34" i="18"/>
  <c r="I105" i="18"/>
  <c r="N62" i="18"/>
  <c r="O56" i="18"/>
  <c r="K56" i="18"/>
  <c r="I56" i="18"/>
  <c r="G56" i="18"/>
  <c r="E56" i="18"/>
  <c r="X54" i="18" s="1"/>
  <c r="Q54" i="18"/>
  <c r="K54" i="18"/>
  <c r="I54" i="18"/>
  <c r="G54" i="18"/>
  <c r="E54" i="18"/>
  <c r="U52" i="18"/>
  <c r="R52" i="18"/>
  <c r="B11" i="17" s="1"/>
  <c r="U50" i="18"/>
  <c r="R50" i="18"/>
  <c r="B10" i="17" s="1"/>
  <c r="U48" i="18"/>
  <c r="R48" i="18"/>
  <c r="B9" i="17" s="1"/>
  <c r="U46" i="18"/>
  <c r="R46" i="18"/>
  <c r="C8" i="17" s="1"/>
  <c r="U44" i="18"/>
  <c r="R44" i="18"/>
  <c r="B7" i="17" s="1"/>
  <c r="U42" i="18"/>
  <c r="R42" i="18"/>
  <c r="B6" i="17" s="1"/>
  <c r="U40" i="18"/>
  <c r="R40" i="18"/>
  <c r="B5" i="17" s="1"/>
  <c r="V25" i="18"/>
  <c r="E12" i="18"/>
  <c r="N9" i="18"/>
  <c r="L85" i="18" l="1"/>
  <c r="G85" i="18"/>
  <c r="G83" i="18"/>
  <c r="E73" i="18"/>
  <c r="H73" i="18"/>
  <c r="L73" i="18"/>
  <c r="B8" i="17"/>
  <c r="C5" i="17"/>
  <c r="C9" i="17"/>
  <c r="C6" i="17"/>
  <c r="C10" i="17"/>
  <c r="C7" i="17"/>
  <c r="C11" i="17"/>
  <c r="E5" i="17"/>
  <c r="K38" i="18"/>
  <c r="G38" i="18"/>
  <c r="I38" i="18"/>
  <c r="O54" i="18"/>
  <c r="M54" i="18"/>
  <c r="E38" i="18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I783" i="17"/>
  <c r="I784" i="17"/>
  <c r="A1065" i="17"/>
  <c r="A1066" i="17"/>
  <c r="A1067" i="17"/>
  <c r="A1068" i="17"/>
  <c r="A1069" i="17"/>
  <c r="A1070" i="17"/>
  <c r="A1071" i="17"/>
  <c r="A1072" i="17"/>
  <c r="A1073" i="17"/>
  <c r="A1074" i="17"/>
  <c r="A1075" i="17"/>
  <c r="A1076" i="17"/>
  <c r="A1077" i="17"/>
  <c r="A1078" i="17"/>
  <c r="A1079" i="17"/>
  <c r="A1080" i="17"/>
  <c r="A1081" i="17"/>
  <c r="A1082" i="17"/>
  <c r="A1083" i="17"/>
  <c r="A1084" i="17"/>
  <c r="A1085" i="17"/>
  <c r="A1086" i="17"/>
  <c r="A1087" i="17"/>
  <c r="A1088" i="17"/>
  <c r="A1089" i="17"/>
  <c r="A1090" i="17"/>
  <c r="A1091" i="17"/>
  <c r="A1092" i="17"/>
  <c r="A1093" i="17"/>
  <c r="A1094" i="17"/>
  <c r="A1095" i="17"/>
  <c r="A1096" i="17"/>
  <c r="A1097" i="17"/>
  <c r="A1098" i="17"/>
  <c r="A1099" i="17"/>
  <c r="A1100" i="17"/>
  <c r="A1101" i="17"/>
  <c r="A1102" i="17"/>
  <c r="A1103" i="17"/>
  <c r="A1104" i="17"/>
  <c r="A1105" i="17"/>
  <c r="A1106" i="17"/>
  <c r="A1107" i="17"/>
  <c r="A1108" i="17"/>
  <c r="A1109" i="17"/>
  <c r="A1110" i="17"/>
  <c r="A1111" i="17"/>
  <c r="A1112" i="17"/>
  <c r="A1113" i="17"/>
  <c r="A1114" i="17"/>
  <c r="A1115" i="17"/>
  <c r="A1116" i="17"/>
  <c r="A1117" i="17"/>
  <c r="A1118" i="17"/>
  <c r="A1119" i="17"/>
  <c r="A1120" i="17"/>
  <c r="A1121" i="17"/>
  <c r="A1122" i="17"/>
  <c r="A1123" i="17"/>
  <c r="A1124" i="17"/>
  <c r="A1125" i="17"/>
  <c r="A1126" i="17"/>
  <c r="A1127" i="17"/>
  <c r="A1128" i="17"/>
  <c r="A1129" i="17"/>
  <c r="A1130" i="17"/>
  <c r="A1131" i="17"/>
  <c r="A1132" i="17"/>
  <c r="A1133" i="17"/>
  <c r="A1134" i="17"/>
  <c r="A1135" i="17"/>
  <c r="A1136" i="17"/>
  <c r="A1137" i="17"/>
  <c r="A1138" i="17"/>
  <c r="A1139" i="17"/>
  <c r="A1140" i="17"/>
  <c r="A1141" i="17"/>
  <c r="A1142" i="17"/>
  <c r="A1143" i="17"/>
  <c r="A1144" i="17"/>
  <c r="A1145" i="17"/>
  <c r="A1146" i="17"/>
  <c r="A1147" i="17"/>
  <c r="A1148" i="17"/>
  <c r="A1149" i="17"/>
  <c r="A1150" i="17"/>
  <c r="A1151" i="17"/>
  <c r="A1152" i="17"/>
  <c r="A1153" i="17"/>
  <c r="A1154" i="17"/>
  <c r="A1155" i="17"/>
  <c r="A1156" i="17"/>
  <c r="A1157" i="17"/>
  <c r="A1158" i="17"/>
  <c r="A1159" i="17"/>
  <c r="A1160" i="17"/>
  <c r="A1161" i="17"/>
  <c r="A1162" i="17"/>
  <c r="A1163" i="17"/>
  <c r="A1164" i="17"/>
  <c r="A1165" i="17"/>
  <c r="A1166" i="17"/>
  <c r="A1167" i="17"/>
  <c r="A1168" i="17"/>
  <c r="A1169" i="17"/>
  <c r="A1170" i="17"/>
  <c r="A1171" i="17"/>
  <c r="A1172" i="17"/>
  <c r="A1173" i="17"/>
  <c r="A1174" i="17"/>
  <c r="A1175" i="17"/>
  <c r="A1176" i="17"/>
  <c r="A1177" i="17"/>
  <c r="A1178" i="17"/>
  <c r="A1179" i="17"/>
  <c r="A1180" i="17"/>
  <c r="A1181" i="17"/>
  <c r="A1182" i="17"/>
  <c r="A1183" i="17"/>
  <c r="A1184" i="17"/>
  <c r="A1185" i="17"/>
  <c r="A1186" i="17"/>
  <c r="A1187" i="17"/>
  <c r="A1188" i="17"/>
  <c r="A1189" i="17"/>
  <c r="A1190" i="17"/>
  <c r="A1191" i="17"/>
  <c r="A1192" i="17"/>
  <c r="A1193" i="17"/>
  <c r="A1194" i="17"/>
  <c r="A1195" i="17"/>
  <c r="A1196" i="17"/>
  <c r="A1197" i="17"/>
  <c r="A1198" i="17"/>
  <c r="A1199" i="17"/>
  <c r="A1200" i="17"/>
  <c r="A1201" i="17"/>
  <c r="A1202" i="17"/>
  <c r="A1203" i="17"/>
  <c r="A1204" i="17"/>
  <c r="A1205" i="17"/>
  <c r="A1206" i="17"/>
  <c r="A1207" i="17"/>
  <c r="A1208" i="17"/>
  <c r="A1209" i="17"/>
  <c r="A1210" i="17"/>
  <c r="A1211" i="17"/>
  <c r="A1212" i="17"/>
  <c r="A1213" i="17"/>
  <c r="A1214" i="17"/>
  <c r="A1215" i="17"/>
  <c r="A1216" i="17"/>
  <c r="A1217" i="17"/>
  <c r="A1218" i="17"/>
  <c r="A1219" i="17"/>
  <c r="A1220" i="17"/>
  <c r="A1221" i="17"/>
  <c r="A1222" i="17"/>
  <c r="A1223" i="17"/>
  <c r="A1224" i="17"/>
  <c r="A1225" i="17"/>
  <c r="A1226" i="17"/>
  <c r="A1227" i="17"/>
  <c r="A1228" i="17"/>
  <c r="A1229" i="17"/>
  <c r="A1230" i="17"/>
  <c r="A1231" i="17"/>
  <c r="A1232" i="17"/>
  <c r="A1233" i="17"/>
  <c r="A1234" i="17"/>
  <c r="A1235" i="17"/>
  <c r="A1236" i="17"/>
  <c r="A1237" i="17"/>
  <c r="A1238" i="17"/>
  <c r="A1239" i="17"/>
  <c r="A1240" i="17"/>
  <c r="A1241" i="17"/>
  <c r="A1242" i="17"/>
  <c r="A1243" i="17"/>
  <c r="A1244" i="17"/>
  <c r="A1245" i="17"/>
  <c r="A1246" i="17"/>
  <c r="A1247" i="17"/>
  <c r="A1248" i="17"/>
  <c r="A1249" i="17"/>
  <c r="A1250" i="17"/>
  <c r="A1251" i="17"/>
  <c r="A1252" i="17"/>
  <c r="A1253" i="17"/>
  <c r="A1254" i="17"/>
  <c r="A1255" i="17"/>
  <c r="A1256" i="17"/>
  <c r="A1257" i="17"/>
  <c r="A1258" i="17"/>
  <c r="A1259" i="17"/>
  <c r="A1260" i="17"/>
  <c r="A1261" i="17"/>
  <c r="A1262" i="17"/>
  <c r="A1263" i="17"/>
  <c r="A1264" i="17"/>
  <c r="A1265" i="17"/>
  <c r="A1266" i="17"/>
  <c r="A1267" i="17"/>
  <c r="A1268" i="17"/>
  <c r="A1269" i="17"/>
  <c r="A1270" i="17"/>
  <c r="A1271" i="17"/>
  <c r="A1272" i="17"/>
  <c r="A1273" i="17"/>
  <c r="A1274" i="17"/>
  <c r="A1275" i="17"/>
  <c r="A1276" i="17"/>
  <c r="A1277" i="17"/>
  <c r="A1278" i="17"/>
  <c r="A1279" i="17"/>
  <c r="A1280" i="17"/>
  <c r="A1281" i="17"/>
  <c r="A1282" i="17"/>
  <c r="A1283" i="17"/>
  <c r="A1284" i="17"/>
  <c r="A1285" i="17"/>
  <c r="A1286" i="17"/>
  <c r="A1287" i="17"/>
  <c r="A1288" i="17"/>
  <c r="A1289" i="17"/>
  <c r="A1290" i="17"/>
  <c r="A1291" i="17"/>
  <c r="A1292" i="17"/>
  <c r="A1293" i="17"/>
  <c r="A1294" i="17"/>
  <c r="A1295" i="17"/>
  <c r="A1296" i="17"/>
  <c r="A1297" i="17"/>
  <c r="A1298" i="17"/>
  <c r="A1299" i="17"/>
  <c r="A1300" i="17"/>
  <c r="A1301" i="17"/>
  <c r="A1302" i="17"/>
  <c r="A1303" i="17"/>
  <c r="A1304" i="17"/>
  <c r="A1305" i="17"/>
  <c r="A1306" i="17"/>
  <c r="A1307" i="17"/>
  <c r="A1308" i="17"/>
  <c r="A1309" i="17"/>
  <c r="A1310" i="17"/>
  <c r="A1311" i="17"/>
  <c r="A1312" i="17"/>
  <c r="A1313" i="17"/>
  <c r="A1314" i="17"/>
  <c r="A1315" i="17"/>
  <c r="A1316" i="17"/>
  <c r="A1317" i="17"/>
  <c r="A1318" i="17"/>
  <c r="A1319" i="17"/>
  <c r="A1320" i="17"/>
  <c r="A1321" i="17"/>
  <c r="A1322" i="17"/>
  <c r="A1323" i="17"/>
  <c r="A1324" i="17"/>
  <c r="A1325" i="17"/>
  <c r="A1326" i="17"/>
  <c r="A1327" i="17"/>
  <c r="A1328" i="17"/>
  <c r="A1329" i="17"/>
  <c r="A1330" i="17"/>
  <c r="A1331" i="17"/>
  <c r="A1332" i="17"/>
  <c r="A1333" i="17"/>
  <c r="A1334" i="17"/>
  <c r="A1335" i="17"/>
  <c r="A1336" i="17"/>
  <c r="A1337" i="17"/>
  <c r="A1338" i="17"/>
  <c r="A1339" i="17"/>
  <c r="A1340" i="17"/>
  <c r="A1341" i="17"/>
  <c r="A1342" i="17"/>
  <c r="A1343" i="17"/>
  <c r="A1344" i="17"/>
  <c r="A1345" i="17"/>
  <c r="A1346" i="17"/>
  <c r="A1347" i="17"/>
  <c r="A1348" i="17"/>
  <c r="A1349" i="17"/>
  <c r="A1350" i="17"/>
  <c r="A1351" i="17"/>
  <c r="A1352" i="17"/>
  <c r="A1353" i="17"/>
  <c r="A1354" i="17"/>
  <c r="A1355" i="17"/>
  <c r="A1356" i="17"/>
  <c r="A1357" i="17"/>
  <c r="A1358" i="17"/>
  <c r="A1359" i="17"/>
  <c r="A1360" i="17"/>
  <c r="A1361" i="17"/>
  <c r="A1362" i="17"/>
  <c r="A1363" i="17"/>
  <c r="A1364" i="17"/>
  <c r="A1365" i="17"/>
  <c r="A1366" i="17"/>
  <c r="A1367" i="17"/>
  <c r="A1368" i="17"/>
  <c r="A1369" i="17"/>
  <c r="A1370" i="17"/>
  <c r="A1371" i="17"/>
  <c r="A1372" i="17"/>
  <c r="A1373" i="17"/>
  <c r="A1374" i="17"/>
  <c r="A1375" i="17"/>
  <c r="A1376" i="17"/>
  <c r="A1377" i="17"/>
  <c r="A1378" i="17"/>
  <c r="A1379" i="17"/>
  <c r="A1380" i="17"/>
  <c r="A1381" i="17"/>
  <c r="A1382" i="17"/>
  <c r="A1383" i="17"/>
  <c r="A1384" i="17"/>
  <c r="A1385" i="17"/>
  <c r="A1386" i="17"/>
  <c r="A1387" i="17"/>
  <c r="A1388" i="17"/>
  <c r="A1389" i="17"/>
  <c r="A1390" i="17"/>
  <c r="A1391" i="17"/>
  <c r="A1392" i="17"/>
  <c r="A1393" i="17"/>
  <c r="A1394" i="17"/>
  <c r="A1395" i="17"/>
  <c r="A1396" i="17"/>
  <c r="A1397" i="17"/>
  <c r="A1398" i="17"/>
  <c r="A1399" i="17"/>
  <c r="A1400" i="17"/>
  <c r="A1401" i="17"/>
  <c r="A1402" i="17"/>
  <c r="A1403" i="17"/>
  <c r="A1404" i="17"/>
  <c r="A1405" i="17"/>
  <c r="A1406" i="17"/>
  <c r="A1407" i="17"/>
  <c r="A1408" i="17"/>
  <c r="A1409" i="17"/>
  <c r="A1410" i="17"/>
  <c r="A1411" i="17"/>
  <c r="A1412" i="17"/>
  <c r="A1413" i="17"/>
  <c r="A1414" i="17"/>
  <c r="A1415" i="17"/>
  <c r="A1416" i="17"/>
  <c r="A1417" i="17"/>
  <c r="A1418" i="17"/>
  <c r="A1419" i="17"/>
  <c r="A1420" i="17"/>
  <c r="A1421" i="17"/>
  <c r="A1422" i="17"/>
  <c r="A1423" i="17"/>
  <c r="A1424" i="17"/>
  <c r="A1425" i="17"/>
  <c r="A1426" i="17"/>
  <c r="A1427" i="17"/>
  <c r="A1428" i="17"/>
  <c r="A1429" i="17"/>
  <c r="A1430" i="17"/>
  <c r="A1431" i="17"/>
  <c r="A1432" i="17"/>
  <c r="A1433" i="17"/>
  <c r="A1434" i="17"/>
  <c r="A1435" i="17"/>
  <c r="A1436" i="17"/>
  <c r="A1437" i="17"/>
  <c r="A1438" i="17"/>
  <c r="A1439" i="17"/>
  <c r="A1440" i="17"/>
  <c r="A1441" i="17"/>
  <c r="A1442" i="17"/>
  <c r="A1443" i="17"/>
  <c r="A1444" i="17"/>
  <c r="A1445" i="17"/>
  <c r="A1446" i="17"/>
  <c r="A1447" i="17"/>
  <c r="A1448" i="17"/>
  <c r="A1449" i="17"/>
  <c r="A1450" i="17"/>
  <c r="A1451" i="17"/>
  <c r="A1452" i="17"/>
  <c r="A1453" i="17"/>
  <c r="A1454" i="17"/>
  <c r="A1455" i="17"/>
  <c r="A1456" i="17"/>
  <c r="A1457" i="17"/>
  <c r="A1458" i="17"/>
  <c r="A1459" i="17"/>
  <c r="A1460" i="17"/>
  <c r="A1461" i="17"/>
  <c r="A1462" i="17"/>
  <c r="A1463" i="17"/>
  <c r="A1464" i="17"/>
  <c r="A1465" i="17"/>
  <c r="A1466" i="17"/>
  <c r="A1467" i="17"/>
  <c r="A1468" i="17"/>
  <c r="A1469" i="17"/>
  <c r="A1470" i="17"/>
  <c r="A1471" i="17"/>
  <c r="A1472" i="17"/>
  <c r="A1473" i="17"/>
  <c r="A1474" i="17"/>
  <c r="A1475" i="17"/>
  <c r="A1476" i="17"/>
  <c r="A1477" i="17"/>
  <c r="A1478" i="17"/>
  <c r="A1479" i="17"/>
  <c r="A1480" i="17"/>
  <c r="A1481" i="17"/>
  <c r="A1482" i="17"/>
  <c r="A1483" i="17"/>
  <c r="A1484" i="17"/>
  <c r="A1485" i="17"/>
  <c r="A1486" i="17"/>
  <c r="A1487" i="17"/>
  <c r="A1488" i="17"/>
  <c r="A1489" i="17"/>
  <c r="A1490" i="17"/>
  <c r="A1491" i="17"/>
  <c r="A1492" i="17"/>
  <c r="A1493" i="17"/>
  <c r="A1494" i="17"/>
  <c r="A1495" i="17"/>
  <c r="A1496" i="17"/>
  <c r="A1497" i="17"/>
  <c r="A1498" i="17"/>
  <c r="A1499" i="17"/>
  <c r="A1500" i="17"/>
  <c r="A1501" i="17"/>
  <c r="A1502" i="17"/>
  <c r="U54" i="18" l="1"/>
  <c r="M56" i="18"/>
  <c r="G87" i="18" s="1"/>
  <c r="G81" i="18"/>
  <c r="F61" i="17"/>
  <c r="M38" i="18" l="1"/>
  <c r="G116" i="18" s="1"/>
  <c r="X53" i="18"/>
  <c r="D5" i="17"/>
  <c r="I63" i="16" l="1"/>
  <c r="K64" i="16"/>
  <c r="K63" i="16"/>
  <c r="J63" i="16"/>
  <c r="M44" i="17" s="1"/>
  <c r="J62" i="16"/>
  <c r="N40" i="17" s="1"/>
  <c r="I65" i="16"/>
  <c r="L55" i="17" s="1"/>
  <c r="I62" i="16"/>
  <c r="L42" i="17" s="1"/>
  <c r="I55" i="16"/>
  <c r="K65" i="16" s="1"/>
  <c r="F55" i="16"/>
  <c r="K62" i="16" s="1"/>
  <c r="H51" i="16"/>
  <c r="I64" i="16" s="1"/>
  <c r="K49" i="17" s="1"/>
  <c r="G50" i="16"/>
  <c r="E50" i="16"/>
  <c r="D50" i="16"/>
  <c r="I56" i="16"/>
  <c r="H52" i="16"/>
  <c r="G49" i="16"/>
  <c r="H63" i="16" s="1"/>
  <c r="F56" i="16"/>
  <c r="E49" i="16"/>
  <c r="H61" i="16" s="1"/>
  <c r="D49" i="16"/>
  <c r="H60" i="16" s="1"/>
  <c r="J65" i="16"/>
  <c r="N55" i="17" s="1"/>
  <c r="H65" i="16"/>
  <c r="J53" i="17" s="1"/>
  <c r="G65" i="16"/>
  <c r="H52" i="17" s="1"/>
  <c r="E65" i="16"/>
  <c r="F55" i="17" s="1"/>
  <c r="D65" i="16"/>
  <c r="E55" i="17" s="1"/>
  <c r="C65" i="16"/>
  <c r="D52" i="17" s="1"/>
  <c r="J64" i="16"/>
  <c r="M49" i="17" s="1"/>
  <c r="H64" i="16"/>
  <c r="I49" i="17" s="1"/>
  <c r="G64" i="16"/>
  <c r="H48" i="17" s="1"/>
  <c r="F64" i="16"/>
  <c r="G49" i="17" s="1"/>
  <c r="E64" i="16"/>
  <c r="F49" i="17" s="1"/>
  <c r="D64" i="16"/>
  <c r="E48" i="17" s="1"/>
  <c r="C64" i="16"/>
  <c r="D49" i="17" s="1"/>
  <c r="G63" i="16"/>
  <c r="H45" i="17" s="1"/>
  <c r="F63" i="16"/>
  <c r="G44" i="17" s="1"/>
  <c r="E63" i="16"/>
  <c r="F44" i="17" s="1"/>
  <c r="D63" i="16"/>
  <c r="E45" i="17" s="1"/>
  <c r="C63" i="16"/>
  <c r="D44" i="17" s="1"/>
  <c r="H62" i="16"/>
  <c r="J40" i="17" s="1"/>
  <c r="G62" i="16"/>
  <c r="H40" i="17" s="1"/>
  <c r="E62" i="16"/>
  <c r="F41" i="17" s="1"/>
  <c r="D62" i="16"/>
  <c r="E41" i="17" s="1"/>
  <c r="C62" i="16"/>
  <c r="D41" i="17" s="1"/>
  <c r="G61" i="16"/>
  <c r="H37" i="17" s="1"/>
  <c r="F61" i="16"/>
  <c r="G36" i="17" s="1"/>
  <c r="E61" i="16"/>
  <c r="F37" i="17" s="1"/>
  <c r="D61" i="16"/>
  <c r="E37" i="17" s="1"/>
  <c r="C61" i="16"/>
  <c r="D37" i="17" s="1"/>
  <c r="G60" i="16"/>
  <c r="H32" i="17" s="1"/>
  <c r="F60" i="16"/>
  <c r="G32" i="17" s="1"/>
  <c r="E60" i="16"/>
  <c r="F33" i="17" s="1"/>
  <c r="D60" i="16"/>
  <c r="E33" i="17" s="1"/>
  <c r="C60" i="16"/>
  <c r="D33" i="17" s="1"/>
  <c r="E32" i="17" l="1"/>
  <c r="F54" i="17"/>
  <c r="D36" i="17"/>
  <c r="J45" i="17"/>
  <c r="J44" i="17"/>
  <c r="I44" i="17"/>
  <c r="I45" i="17"/>
  <c r="K48" i="17"/>
  <c r="L49" i="17"/>
  <c r="L48" i="17"/>
  <c r="I33" i="17"/>
  <c r="J32" i="17"/>
  <c r="J33" i="17"/>
  <c r="I32" i="17"/>
  <c r="O42" i="17"/>
  <c r="P43" i="17"/>
  <c r="O43" i="17"/>
  <c r="P42" i="17"/>
  <c r="P40" i="17"/>
  <c r="O41" i="17"/>
  <c r="O40" i="17"/>
  <c r="P41" i="17"/>
  <c r="J36" i="17"/>
  <c r="I37" i="17"/>
  <c r="J37" i="17"/>
  <c r="I36" i="17"/>
  <c r="P55" i="17"/>
  <c r="O55" i="17"/>
  <c r="P54" i="17"/>
  <c r="O54" i="17"/>
  <c r="P52" i="17"/>
  <c r="O53" i="17"/>
  <c r="O52" i="17"/>
  <c r="P53" i="17"/>
  <c r="G37" i="17"/>
  <c r="F42" i="17"/>
  <c r="D45" i="17"/>
  <c r="D53" i="17"/>
  <c r="E44" i="17"/>
  <c r="E54" i="17"/>
  <c r="F48" i="17"/>
  <c r="G48" i="17"/>
  <c r="H44" i="17"/>
  <c r="I55" i="17"/>
  <c r="J54" i="17"/>
  <c r="G33" i="17"/>
  <c r="F36" i="17"/>
  <c r="D42" i="17"/>
  <c r="F40" i="17"/>
  <c r="E36" i="17"/>
  <c r="D43" i="17"/>
  <c r="E42" i="17"/>
  <c r="E40" i="17"/>
  <c r="D48" i="17"/>
  <c r="D54" i="17"/>
  <c r="E49" i="17"/>
  <c r="E53" i="17"/>
  <c r="F53" i="17"/>
  <c r="F45" i="17"/>
  <c r="G45" i="17"/>
  <c r="H42" i="17"/>
  <c r="I41" i="17"/>
  <c r="I53" i="17"/>
  <c r="J55" i="17"/>
  <c r="D32" i="17"/>
  <c r="F32" i="17"/>
  <c r="D40" i="17"/>
  <c r="F43" i="17"/>
  <c r="D55" i="17"/>
  <c r="E52" i="17"/>
  <c r="F52" i="17"/>
  <c r="H33" i="17"/>
  <c r="I52" i="17"/>
  <c r="E43" i="17"/>
  <c r="J52" i="17"/>
  <c r="H55" i="17"/>
  <c r="H53" i="17"/>
  <c r="H54" i="17"/>
  <c r="H49" i="17"/>
  <c r="H41" i="17"/>
  <c r="H43" i="17"/>
  <c r="H36" i="17"/>
  <c r="M55" i="17"/>
  <c r="N52" i="17"/>
  <c r="M54" i="17"/>
  <c r="N53" i="17"/>
  <c r="M53" i="17"/>
  <c r="N54" i="17"/>
  <c r="M52" i="17"/>
  <c r="K55" i="17"/>
  <c r="L52" i="17"/>
  <c r="K54" i="17"/>
  <c r="L53" i="17"/>
  <c r="K53" i="17"/>
  <c r="L54" i="17"/>
  <c r="K52" i="17"/>
  <c r="I54" i="17"/>
  <c r="M48" i="17"/>
  <c r="N48" i="17"/>
  <c r="N49" i="17"/>
  <c r="P48" i="17"/>
  <c r="O49" i="17"/>
  <c r="O48" i="17"/>
  <c r="P49" i="17"/>
  <c r="O45" i="17"/>
  <c r="O44" i="17"/>
  <c r="P45" i="17"/>
  <c r="P44" i="17"/>
  <c r="N44" i="17"/>
  <c r="N45" i="17"/>
  <c r="M45" i="17"/>
  <c r="M42" i="17"/>
  <c r="N41" i="17"/>
  <c r="M41" i="17"/>
  <c r="N42" i="17"/>
  <c r="M40" i="17"/>
  <c r="N43" i="17"/>
  <c r="M43" i="17"/>
  <c r="K41" i="17"/>
  <c r="K40" i="17"/>
  <c r="L43" i="17"/>
  <c r="K43" i="17"/>
  <c r="L40" i="17"/>
  <c r="K42" i="17"/>
  <c r="L41" i="17"/>
  <c r="I42" i="17"/>
  <c r="J41" i="17"/>
  <c r="J42" i="17"/>
  <c r="I40" i="17"/>
  <c r="J43" i="17"/>
  <c r="I43" i="17"/>
  <c r="I48" i="17"/>
  <c r="J48" i="17"/>
  <c r="J49" i="17"/>
  <c r="K44" i="17"/>
  <c r="K45" i="17"/>
  <c r="L45" i="17"/>
  <c r="L44" i="17"/>
  <c r="B18" i="17" l="1"/>
  <c r="B21" i="17"/>
  <c r="B17" i="17"/>
  <c r="B20" i="17"/>
  <c r="B19" i="17"/>
  <c r="F62" i="17" l="1"/>
  <c r="L87" i="18" s="1"/>
  <c r="D16" i="17"/>
  <c r="B16" i="17"/>
  <c r="D15" i="17"/>
  <c r="B15" i="17"/>
  <c r="E20" i="17"/>
  <c r="D20" i="17"/>
  <c r="C20" i="17"/>
  <c r="D18" i="17"/>
  <c r="C18" i="17"/>
  <c r="E18" i="17"/>
  <c r="D21" i="17"/>
  <c r="E21" i="17"/>
  <c r="C21" i="17"/>
  <c r="E19" i="17"/>
  <c r="D19" i="17"/>
  <c r="C19" i="17"/>
  <c r="D17" i="17"/>
  <c r="E17" i="17"/>
  <c r="C17" i="17"/>
  <c r="E16" i="17"/>
  <c r="C16" i="17"/>
  <c r="E15" i="17"/>
  <c r="C15" i="17"/>
  <c r="B22" i="17" l="1"/>
  <c r="B24" i="17"/>
  <c r="C24" i="17"/>
  <c r="E22" i="17"/>
  <c r="E23" i="17" s="1"/>
  <c r="E24" i="17"/>
  <c r="D22" i="17"/>
  <c r="D23" i="17" s="1"/>
  <c r="D24" i="17"/>
  <c r="C22" i="17"/>
  <c r="C23" i="17" s="1"/>
  <c r="A24" i="17" l="1"/>
  <c r="A22" i="17"/>
  <c r="A61" i="17" s="1"/>
  <c r="A62" i="17" s="1"/>
  <c r="B23" i="17"/>
  <c r="A23" i="17" s="1"/>
  <c r="L79" i="18" l="1"/>
  <c r="L83" i="18" l="1"/>
  <c r="L81" i="18"/>
  <c r="L116" i="18" s="1"/>
  <c r="F146" i="18" s="1"/>
  <c r="E12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WÖTZER Michael</author>
  </authors>
  <commentList>
    <comment ref="R6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Beschlussdatum eingeben, wenn die Anzahl der zulässigen Begleitpersonen autonom festgelegt wurde.
</t>
        </r>
      </text>
    </comment>
  </commentList>
</comments>
</file>

<file path=xl/sharedStrings.xml><?xml version="1.0" encoding="utf-8"?>
<sst xmlns="http://schemas.openxmlformats.org/spreadsheetml/2006/main" count="629" uniqueCount="371">
  <si>
    <t>Schulleiter</t>
  </si>
  <si>
    <t>EUR</t>
  </si>
  <si>
    <t>05412/66346</t>
  </si>
  <si>
    <t>lla-imst@tsn.at</t>
  </si>
  <si>
    <t>Gstrein Josef, DI</t>
  </si>
  <si>
    <t>Imst</t>
  </si>
  <si>
    <t>der</t>
  </si>
  <si>
    <t>in der Zeit von ____________________ bis _____________________</t>
  </si>
  <si>
    <t>in unserem Beherbergungsbetrieb in __________________________________</t>
  </si>
  <si>
    <t>folgende Kosten bezahlt haben:</t>
  </si>
  <si>
    <t>Lehrkräfte/Begleitpersonen:</t>
  </si>
  <si>
    <t>X</t>
  </si>
  <si>
    <t>Anzahl der Nächtigungen</t>
  </si>
  <si>
    <t xml:space="preserve"> =</t>
  </si>
  <si>
    <t>Summe</t>
  </si>
  <si>
    <t xml:space="preserve">Der </t>
  </si>
  <si>
    <t xml:space="preserve"> Halbpensionspreis</t>
  </si>
  <si>
    <t xml:space="preserve">  Vollpensionspreis</t>
  </si>
  <si>
    <t xml:space="preserve"> - für die Lehrkräfte/Begleitpersonen belief sich auf EUR _________________ /Tag (inkl. MWSt.)</t>
  </si>
  <si>
    <t>B  E  S  T  Ä  T  I  G  U  N  G</t>
  </si>
  <si>
    <t xml:space="preserve"> Sommersportwoche</t>
  </si>
  <si>
    <t xml:space="preserve"> Wintersportwoche</t>
  </si>
  <si>
    <t xml:space="preserve"> Projektwoche</t>
  </si>
  <si>
    <t>Schüler:</t>
  </si>
  <si>
    <t>05244/62161</t>
  </si>
  <si>
    <t>lla.rotholz@tsn.at</t>
  </si>
  <si>
    <t>Norz Josef, DI</t>
  </si>
  <si>
    <t>Beilage zum Antrag "Reisegebühren für Schulveranstaltungen"</t>
  </si>
  <si>
    <t>4. Belege beilegen</t>
  </si>
  <si>
    <t>5. Abstempeln des Formulars durch die Schulleitung</t>
  </si>
  <si>
    <t>Folgende Veranstaltungsarten stehen zur Auswahl:</t>
  </si>
  <si>
    <t>Tagesgebühr</t>
  </si>
  <si>
    <t>pro angefangenem Tag mit Nächtigung:</t>
  </si>
  <si>
    <t>pro angefangenem Tag ohne Nächtigung:</t>
  </si>
  <si>
    <t>05352/62523</t>
  </si>
  <si>
    <t>office.weitau@tsn.at</t>
  </si>
  <si>
    <t>Landeck</t>
  </si>
  <si>
    <t>05442/62641</t>
  </si>
  <si>
    <t>lhs.landeck@tsn.at</t>
  </si>
  <si>
    <t>Kofler Heinrich, Ing.</t>
  </si>
  <si>
    <t>Lienz</t>
  </si>
  <si>
    <t>04852/65055</t>
  </si>
  <si>
    <t>Schule</t>
  </si>
  <si>
    <t>von</t>
  </si>
  <si>
    <t>bis</t>
  </si>
  <si>
    <t>Datum</t>
  </si>
  <si>
    <t>Betriebsbesuche in</t>
  </si>
  <si>
    <t>Name der Lehrperson</t>
  </si>
  <si>
    <t>Es wird bestätigt, dass nachstehend angeführten Lehrkräfte (Begleitpersonen) anlässlich der</t>
  </si>
  <si>
    <t xml:space="preserve"> - für die Schüler belief sich auf                             EUR _________________ /Tag (inkl. MWSt.)</t>
  </si>
  <si>
    <t>Unterschrift, Stempel</t>
  </si>
  <si>
    <t>Ort, Datum</t>
  </si>
  <si>
    <t>Beilage zum Antrag Reisegebühren für Schulveranstaltungen</t>
  </si>
  <si>
    <t>Supplement to request travel fees for school events in Great Britain</t>
  </si>
  <si>
    <t>Confirmation</t>
  </si>
  <si>
    <t>It is confirmed that listed below teachers (escorts) at the</t>
  </si>
  <si>
    <t>School:</t>
  </si>
  <si>
    <t>in the time of ____________________ till _____________________</t>
  </si>
  <si>
    <t>the following costs:</t>
  </si>
  <si>
    <t>Teacher:</t>
  </si>
  <si>
    <t>Overnight accommodation without breakfast:</t>
  </si>
  <si>
    <t>Number of nights:</t>
  </si>
  <si>
    <t>amount:</t>
  </si>
  <si>
    <t>Betrag:</t>
  </si>
  <si>
    <t>£</t>
  </si>
  <si>
    <t>Half-board per day:</t>
  </si>
  <si>
    <t>Full-board price per day:</t>
  </si>
  <si>
    <t xml:space="preserve"> - for teachers amounted to                 EUR _________________ / per day  (incl. VAT)</t>
  </si>
  <si>
    <t xml:space="preserve"> - for students amounted to                 EUR _________________ / per day  (incl. VAT)</t>
  </si>
  <si>
    <t xml:space="preserve">Teachers </t>
  </si>
  <si>
    <t>Allegato alla domanda "tariffe di viaggio per le manifestazioni scholastici"</t>
  </si>
  <si>
    <t>confermazione</t>
  </si>
  <si>
    <t>Si conferma che gli insegnanti elencati qui di seguito patecipando alla</t>
  </si>
  <si>
    <t xml:space="preserve"> Settimana sportiva estiva</t>
  </si>
  <si>
    <t xml:space="preserve"> Settimana sportiva invernale</t>
  </si>
  <si>
    <t xml:space="preserve"> Settimana di progetto</t>
  </si>
  <si>
    <t>dal ____________________ al_____________________</t>
  </si>
  <si>
    <t>nella nostra azienda di alloggiamento __________________________________</t>
  </si>
  <si>
    <t>Hanno pagato le spese seguente :</t>
  </si>
  <si>
    <t>insegnanti/accompagnatori:</t>
  </si>
  <si>
    <t>Quantità dei pernottamenti</t>
  </si>
  <si>
    <t>Somma</t>
  </si>
  <si>
    <t>Scholari:</t>
  </si>
  <si>
    <t xml:space="preserve">il </t>
  </si>
  <si>
    <t xml:space="preserve"> Prezzo per la Mezza Pensione</t>
  </si>
  <si>
    <t xml:space="preserve">  Pensione completa</t>
  </si>
  <si>
    <t>della scuola:</t>
  </si>
  <si>
    <t xml:space="preserve"> - per i scholari sono di                                     EUR _________________ / al giorno (IVA compresa)</t>
  </si>
  <si>
    <t xml:space="preserve"> - per gli insegnanti/accompagnatori sono di  EUR _________________  /al giorno  (IVA compresa)</t>
  </si>
  <si>
    <t>Schultyp:</t>
  </si>
  <si>
    <t>Land- und Forstwirtschaftliches Schulwesen:</t>
  </si>
  <si>
    <t>bitte Schule wählen</t>
  </si>
  <si>
    <t>Schulstufe</t>
  </si>
  <si>
    <t>Schule:</t>
  </si>
  <si>
    <t>Meraner Straße 6</t>
  </si>
  <si>
    <t>Insbruckerstraße 77</t>
  </si>
  <si>
    <t>St. Johann in Tirol</t>
  </si>
  <si>
    <t>Riefengasse 1</t>
  </si>
  <si>
    <t>Josef-Müller-Straße 1</t>
  </si>
  <si>
    <t>Rotholz</t>
  </si>
  <si>
    <t>---</t>
  </si>
  <si>
    <t>Adresse</t>
  </si>
  <si>
    <t>Entscheidung über die Durchführung durch</t>
  </si>
  <si>
    <t>bitte auswählen</t>
  </si>
  <si>
    <t>Schulgemeinschaftsausschuss</t>
  </si>
  <si>
    <t>halbtätige Sporttage</t>
  </si>
  <si>
    <t>ganztägige Sporttage</t>
  </si>
  <si>
    <t>mehrtägige Sporttage</t>
  </si>
  <si>
    <t>Bildungstage</t>
  </si>
  <si>
    <t>Nächtigung bzw. Nächtigungskosten</t>
  </si>
  <si>
    <t>ohne Nächtigung</t>
  </si>
  <si>
    <t>mit Nächtigung - ohne Nächtigungskosten</t>
  </si>
  <si>
    <t>mit Nächtigung - mit Nächtigungskosten</t>
  </si>
  <si>
    <t>km</t>
  </si>
  <si>
    <t>Ort der Veranstaltung</t>
  </si>
  <si>
    <t>Dauer der Veranstaltung</t>
  </si>
  <si>
    <t>Beginn</t>
  </si>
  <si>
    <t>Ende</t>
  </si>
  <si>
    <t>Uhrzeit</t>
  </si>
  <si>
    <t>Sonntag</t>
  </si>
  <si>
    <t>Montag</t>
  </si>
  <si>
    <t>Dienstag</t>
  </si>
  <si>
    <t>Mittwoch</t>
  </si>
  <si>
    <t>Donnerstag</t>
  </si>
  <si>
    <t>Freitag</t>
  </si>
  <si>
    <t>Samstag</t>
  </si>
  <si>
    <t>Format
TT.MM.JJ</t>
  </si>
  <si>
    <t>Format
HH:MM</t>
  </si>
  <si>
    <t>Art der Veranstaltung auswählen</t>
  </si>
  <si>
    <t>Wochentag</t>
  </si>
  <si>
    <t>Autonome Festlegung</t>
  </si>
  <si>
    <t>autonome Festlegung</t>
  </si>
  <si>
    <t>keine autonome Festlegung</t>
  </si>
  <si>
    <t>Fahrtkosten</t>
  </si>
  <si>
    <t>öffentl. Massenbeförderungsmittel (Bahn, Bus, Straßenbahn, sonstige)</t>
  </si>
  <si>
    <t>gemietetes Beförderungsmittel</t>
  </si>
  <si>
    <t>eigenes Kraftfahrzeug</t>
  </si>
  <si>
    <t>Reisegebühren</t>
  </si>
  <si>
    <t>halbtägige Sporttage</t>
  </si>
  <si>
    <t>mehrtätige Sporttage</t>
  </si>
  <si>
    <t>öffentl. VKM</t>
  </si>
  <si>
    <t>ja</t>
  </si>
  <si>
    <t>Nächtigung</t>
  </si>
  <si>
    <t>unter 5 Stunden</t>
  </si>
  <si>
    <t>5 bis 8 Stunden</t>
  </si>
  <si>
    <t>8 bis 12 Stunden</t>
  </si>
  <si>
    <t>12 bis 24 Stunden</t>
  </si>
  <si>
    <t>Tagesdrittel</t>
  </si>
  <si>
    <t>Tagesgebühr - Tarif 1</t>
  </si>
  <si>
    <t>Tagesgebühr - Tarif 2</t>
  </si>
  <si>
    <t>Nächtigungsgebühr</t>
  </si>
  <si>
    <t>-</t>
  </si>
  <si>
    <t>gemietetes Bef.mittel</t>
  </si>
  <si>
    <t>eigenes KFZ</t>
  </si>
  <si>
    <t>mehr als 8 Stunden</t>
  </si>
  <si>
    <t>Veranstaltung</t>
  </si>
  <si>
    <t>MATRIX 1</t>
  </si>
  <si>
    <t>MATRIX 2</t>
  </si>
  <si>
    <t>Auswahl</t>
  </si>
  <si>
    <t>1.) DATEN FORMULAR:</t>
  </si>
  <si>
    <t>2.) DATEN KOSTEN:</t>
  </si>
  <si>
    <t>3.) DATEN KALENDER:</t>
  </si>
  <si>
    <t>1.) Dauer der Veranstaltung:</t>
  </si>
  <si>
    <t>1.1) Hilfsberechnung 1</t>
  </si>
  <si>
    <t>Dezimal</t>
  </si>
  <si>
    <t>Minuten</t>
  </si>
  <si>
    <t>1.2) Berechnung Zeiten:</t>
  </si>
  <si>
    <t>Anzahl Tage</t>
  </si>
  <si>
    <t>Anzahl Nächte</t>
  </si>
  <si>
    <t>mit N. - ohne Kosten</t>
  </si>
  <si>
    <t>mit N. - mit Kosten</t>
  </si>
  <si>
    <t>Nächtigunsgebühr</t>
  </si>
  <si>
    <t>Fahrtspesen</t>
  </si>
  <si>
    <t>Berufspraktischer Tag</t>
  </si>
  <si>
    <t>bei berufspraktischem Tag
besuchte(n) Betrieb(e)</t>
  </si>
  <si>
    <t>2.) Reisegebühren</t>
  </si>
  <si>
    <t>2.2) Tagesgebühr - Bildungstage</t>
  </si>
  <si>
    <t>2.1) Tagesgebühr - Exkursion unter 8 Stunden und Berufspraktischer Tag</t>
  </si>
  <si>
    <t>Anzahl Tagesgebühr</t>
  </si>
  <si>
    <t>Spaltenzahl</t>
  </si>
  <si>
    <t>Lst.-Pflichtig</t>
  </si>
  <si>
    <t>SV-Pflichtig</t>
  </si>
  <si>
    <t>Nächtigungskosten</t>
  </si>
  <si>
    <t>Berufspraktischer Tag am</t>
  </si>
  <si>
    <t>Dauer Dienstverrichtung</t>
  </si>
  <si>
    <t>Sonstige Kosten</t>
  </si>
  <si>
    <t>G e s a m t s u m m e</t>
  </si>
  <si>
    <t>erfasst / geprüft</t>
  </si>
  <si>
    <t>Familienname, Vorname</t>
  </si>
  <si>
    <t>auszuzahlender Betrag</t>
  </si>
  <si>
    <t>Empfänger</t>
  </si>
  <si>
    <t>IBAN</t>
  </si>
  <si>
    <t>BUSCHL</t>
  </si>
  <si>
    <t>F-63</t>
  </si>
  <si>
    <t>0100</t>
  </si>
  <si>
    <t>01004100</t>
  </si>
  <si>
    <t>S</t>
  </si>
  <si>
    <t>ABW. ZEMPF.</t>
  </si>
  <si>
    <t>H-ANSATZ-POST UGL</t>
  </si>
  <si>
    <t>FINANZST.</t>
  </si>
  <si>
    <t>AUFTRAG</t>
  </si>
  <si>
    <t>BETRAG</t>
  </si>
  <si>
    <t>LL00510008</t>
  </si>
  <si>
    <t>Zahlungsgrund</t>
  </si>
  <si>
    <t>Schulveranstaltung - Reisegebühren</t>
  </si>
  <si>
    <t>gebucht:</t>
  </si>
  <si>
    <t>Bemerkungen des Antragstellers:</t>
  </si>
  <si>
    <t>Besondere Vermerke:</t>
  </si>
  <si>
    <t>steuer- und SV-pflichtig</t>
  </si>
  <si>
    <t>Begleitpersonen</t>
  </si>
  <si>
    <t>1.) Lehrer</t>
  </si>
  <si>
    <t>31</t>
  </si>
  <si>
    <t>241000</t>
  </si>
  <si>
    <t>SACHKONT.</t>
  </si>
  <si>
    <t>Bel.-Nr.</t>
  </si>
  <si>
    <t>Telefonnummer bei Rückfragen:</t>
  </si>
  <si>
    <t>Bezüglich der Anzahl der zulässigen Begleitpersonen wurde durch den Schulleiter (bei eintägigen Veranstaltungen) bzw. durch das Klassen- oder Schulforum bzw. den Schulgemeinschaftsausschuss (bei mehrtägigen Veranstaltungen) eine von   § 2 Abs. 4 Z. 1 und 2 der Schulveranstaltungsverordnung 1995 abweichende Festlegung getroffen.</t>
  </si>
  <si>
    <t>teilnehmende
Schülerinnen</t>
  </si>
  <si>
    <t>teilnehmende
Schüler</t>
  </si>
  <si>
    <t>ganztägiger Sporttag</t>
  </si>
  <si>
    <t>Rotholz 46</t>
  </si>
  <si>
    <t>LLA Imst</t>
  </si>
  <si>
    <t>LLA St. Johann i. T. - Weitau</t>
  </si>
  <si>
    <t>FSBHM Landeck-Perjen</t>
  </si>
  <si>
    <t>LLA Lienz</t>
  </si>
  <si>
    <t>LLA Rotholz</t>
  </si>
  <si>
    <t>halbtätiger Sporttag</t>
  </si>
  <si>
    <t>zu Lasten</t>
  </si>
  <si>
    <t>ist nachstehender Betrag je Empfänger zu zahlen</t>
  </si>
  <si>
    <t>TRANS</t>
  </si>
  <si>
    <t>BUKR</t>
  </si>
  <si>
    <t>BUDAT</t>
  </si>
  <si>
    <t>BELDAT</t>
  </si>
  <si>
    <t>REFERENZ</t>
  </si>
  <si>
    <t>KREDITOR</t>
  </si>
  <si>
    <t>ZAHLWEG</t>
  </si>
  <si>
    <t>ZANSCH</t>
  </si>
  <si>
    <t>2.) Schulfremde Personen</t>
  </si>
  <si>
    <t>Kilometeranzahl</t>
  </si>
  <si>
    <t>Reisegebühren für Schulveranstaltungen im LFS
Bildungsdirektion für Tirol</t>
  </si>
  <si>
    <t>6. Übermittlung des Formulars samt Belegen direkt an die Bildungsdirektion für Tirol</t>
  </si>
  <si>
    <t>Einsatzplan für den Berufspraktischen Tag  - LFS</t>
  </si>
  <si>
    <t>Bildungsdirektion für Tirol, Heilliggeiststraße 7, 6020 Innsbruck</t>
  </si>
  <si>
    <r>
      <t xml:space="preserve">have paid our tourist accommodation in </t>
    </r>
    <r>
      <rPr>
        <sz val="10"/>
        <color indexed="8"/>
        <rFont val="Corbel"/>
        <family val="2"/>
      </rPr>
      <t>___________________________</t>
    </r>
  </si>
  <si>
    <r>
      <t>Student</t>
    </r>
    <r>
      <rPr>
        <b/>
        <sz val="10"/>
        <color indexed="8"/>
        <rFont val="Corbel"/>
        <family val="2"/>
      </rPr>
      <t>:</t>
    </r>
  </si>
  <si>
    <r>
      <t xml:space="preserve">Pernottamento </t>
    </r>
    <r>
      <rPr>
        <b/>
        <sz val="12"/>
        <color indexed="8"/>
        <rFont val="Corbel"/>
        <family val="2"/>
      </rPr>
      <t>senza prima colazione</t>
    </r>
  </si>
  <si>
    <r>
      <t xml:space="preserve">Nächtigungskosten </t>
    </r>
    <r>
      <rPr>
        <b/>
        <u/>
        <sz val="10"/>
        <rFont val="Corbel"/>
        <family val="2"/>
      </rPr>
      <t>ohne Frühstück</t>
    </r>
  </si>
  <si>
    <t>Bildungsdirektion für Tirol, Heilliggeistraße 7, 6020 Innsbruck</t>
  </si>
  <si>
    <t>7298200</t>
  </si>
  <si>
    <t>Telefon: +43 512 9012 - 9160</t>
  </si>
  <si>
    <t>Telefon: +43 512 9012 - 9158</t>
  </si>
  <si>
    <t>E-Mail: claudia.hauser@bildung-tirol.gv.at</t>
  </si>
  <si>
    <t>E-Mail: renate.arnold@bildung-tirol.gv.at</t>
  </si>
  <si>
    <t xml:space="preserve"> </t>
  </si>
  <si>
    <t>Berger Franz, Ing.</t>
  </si>
  <si>
    <t>Einhauer Markus, Ing. Mag.</t>
  </si>
  <si>
    <t>lla.lienz@tsn.at</t>
  </si>
  <si>
    <t>1004100208</t>
  </si>
  <si>
    <r>
      <t xml:space="preserve">Gesamt - Lehrperson, ohne Frühstück </t>
    </r>
    <r>
      <rPr>
        <b/>
        <sz val="9"/>
        <rFont val="Arial"/>
        <family val="2"/>
      </rPr>
      <t>(Bestätigung!)</t>
    </r>
  </si>
  <si>
    <r>
      <t xml:space="preserve">Gesamt - pro Schüler, ohne Frühstück </t>
    </r>
    <r>
      <rPr>
        <b/>
        <sz val="9"/>
        <rFont val="Arial"/>
        <family val="2"/>
      </rPr>
      <t>(Bestätigung!)</t>
    </r>
  </si>
  <si>
    <t>SachbearbeiterInnen</t>
  </si>
  <si>
    <t>Abteilung Personal Pflichtschulen</t>
  </si>
  <si>
    <t>Aktivieren Sie bitte die Makros, um das Formular wie vorgesehen bedienen zu können.</t>
  </si>
  <si>
    <t>Die Abrechnung</t>
  </si>
  <si>
    <t>Abteilung Budget und Wirtschaft</t>
  </si>
  <si>
    <r>
      <t xml:space="preserve">- Geben Sie den </t>
    </r>
    <r>
      <rPr>
        <b/>
        <sz val="11.5"/>
        <rFont val="Corbel"/>
        <family val="2"/>
      </rPr>
      <t>Ort der Veranstaltung</t>
    </r>
    <r>
      <rPr>
        <sz val="11.5"/>
        <rFont val="Corbel"/>
        <family val="2"/>
      </rPr>
      <t xml:space="preserve"> an</t>
    </r>
  </si>
  <si>
    <r>
      <rPr>
        <i/>
        <sz val="11.5"/>
        <rFont val="Corbel"/>
        <family val="2"/>
      </rPr>
      <t>Tipp:</t>
    </r>
    <r>
      <rPr>
        <sz val="11.5"/>
        <rFont val="Corbel"/>
        <family val="2"/>
      </rPr>
      <t xml:space="preserve"> Aufschlüsselung der anteiligen Fahrtkosten</t>
    </r>
  </si>
  <si>
    <r>
      <t xml:space="preserve">- </t>
    </r>
    <r>
      <rPr>
        <b/>
        <sz val="11.5"/>
        <rFont val="Corbel"/>
        <family val="2"/>
      </rPr>
      <t>Nächtigungskosten:</t>
    </r>
    <r>
      <rPr>
        <sz val="11.5"/>
        <rFont val="Corbel"/>
        <family val="2"/>
      </rPr>
      <t xml:space="preserve"> Bestätigung für </t>
    </r>
    <r>
      <rPr>
        <b/>
        <u/>
        <sz val="11.5"/>
        <rFont val="Corbel"/>
        <family val="2"/>
      </rPr>
      <t>Lehrer und Schüler ohne Frühstück!</t>
    </r>
  </si>
  <si>
    <r>
      <rPr>
        <i/>
        <sz val="11.5"/>
        <rFont val="Corbel"/>
        <family val="2"/>
      </rPr>
      <t>Tipp:</t>
    </r>
    <r>
      <rPr>
        <sz val="11.5"/>
        <rFont val="Corbel"/>
        <family val="2"/>
      </rPr>
      <t xml:space="preserve"> Drucken Sie die Bestätigung der Unterkunft</t>
    </r>
  </si>
  <si>
    <r>
      <t xml:space="preserve">- </t>
    </r>
    <r>
      <rPr>
        <b/>
        <sz val="11.5"/>
        <rFont val="Corbel"/>
        <family val="2"/>
      </rPr>
      <t>Lehrpersonen:</t>
    </r>
    <r>
      <rPr>
        <sz val="11.5"/>
        <rFont val="Corbel"/>
        <family val="2"/>
      </rPr>
      <t xml:space="preserve"> Auf die richtige Angabe der Personalnummer ist zu achten</t>
    </r>
  </si>
  <si>
    <r>
      <t xml:space="preserve">- Angabe der </t>
    </r>
    <r>
      <rPr>
        <b/>
        <sz val="11.5"/>
        <rFont val="Corbel"/>
        <family val="2"/>
      </rPr>
      <t>Telefonummer</t>
    </r>
    <r>
      <rPr>
        <sz val="11.5"/>
        <rFont val="Corbel"/>
        <family val="2"/>
      </rPr>
      <t xml:space="preserve"> bei Rückfragen vorteilhaft</t>
    </r>
  </si>
  <si>
    <r>
      <t xml:space="preserve">- Beilage des </t>
    </r>
    <r>
      <rPr>
        <b/>
        <sz val="11.5"/>
        <rFont val="Corbel"/>
        <family val="2"/>
      </rPr>
      <t>Einsatzplanes</t>
    </r>
    <r>
      <rPr>
        <sz val="11.5"/>
        <rFont val="Corbel"/>
        <family val="2"/>
      </rPr>
      <t xml:space="preserve"> für die berufspraktischen Tage/Wochen</t>
    </r>
  </si>
  <si>
    <t>Formularübermittlung</t>
  </si>
  <si>
    <r>
      <t xml:space="preserve">- Die Einhaltung der </t>
    </r>
    <r>
      <rPr>
        <b/>
        <sz val="11.5"/>
        <rFont val="Corbel"/>
        <family val="2"/>
      </rPr>
      <t>6-Monats-Frist für die Abrechnung</t>
    </r>
    <r>
      <rPr>
        <sz val="11.5"/>
        <rFont val="Corbel"/>
        <family val="2"/>
      </rPr>
      <t xml:space="preserve"> ist unbedingt erforderlich!</t>
    </r>
  </si>
  <si>
    <t>Weitere wichtige Punkte</t>
  </si>
  <si>
    <t>Bildungsdirektion für Tirol</t>
  </si>
  <si>
    <t>- Bei abweichender Gesamtsumme müssen zusätzliche Formulare ausgefüllt werden</t>
  </si>
  <si>
    <t>- Bitte legen Sie bei jedem weiteren Formular die jeweiligen Kopien (Belege) bei!</t>
  </si>
  <si>
    <r>
      <t xml:space="preserve">- Teilen Sie uns die </t>
    </r>
    <r>
      <rPr>
        <b/>
        <sz val="11.5"/>
        <rFont val="Corbel"/>
        <family val="2"/>
      </rPr>
      <t>zusätzliche Förderung</t>
    </r>
    <r>
      <rPr>
        <sz val="11.5"/>
        <rFont val="Corbel"/>
        <family val="2"/>
      </rPr>
      <t xml:space="preserve"> der Fahrtkosten </t>
    </r>
    <r>
      <rPr>
        <b/>
        <sz val="11.5"/>
        <rFont val="Corbel"/>
        <family val="2"/>
      </rPr>
      <t>(Südtirol Aktion)</t>
    </r>
    <r>
      <rPr>
        <sz val="11.5"/>
        <rFont val="Corbel"/>
        <family val="2"/>
      </rPr>
      <t xml:space="preserve"> unbedingt mit</t>
    </r>
  </si>
  <si>
    <t>Heiliggeiststraße 7</t>
  </si>
  <si>
    <r>
      <t xml:space="preserve">- </t>
    </r>
    <r>
      <rPr>
        <b/>
        <sz val="11.5"/>
        <rFont val="Corbel"/>
        <family val="2"/>
      </rPr>
      <t>Für jede Lehrperson sind die Kosten separat mittels Belegen nachzuweisen</t>
    </r>
    <r>
      <rPr>
        <sz val="11.5"/>
        <rFont val="Corbel"/>
        <family val="2"/>
      </rPr>
      <t xml:space="preserve"> (keine Kopien!)</t>
    </r>
  </si>
  <si>
    <t>6020 Innsbruck</t>
  </si>
  <si>
    <t>oder per E-Mail an: abrechnung.schulveranstaltungen@bildung-tirol.gv.at</t>
  </si>
  <si>
    <r>
      <t xml:space="preserve">- Beantragen Sie die Standortskikurse mit der Kategorie </t>
    </r>
    <r>
      <rPr>
        <b/>
        <sz val="11.5"/>
        <rFont val="Corbel"/>
        <family val="2"/>
      </rPr>
      <t>Wander- oder Sporttag</t>
    </r>
  </si>
  <si>
    <r>
      <t xml:space="preserve">- </t>
    </r>
    <r>
      <rPr>
        <b/>
        <u/>
        <sz val="11.5"/>
        <rFont val="Corbel"/>
        <family val="2"/>
      </rPr>
      <t>England-Wochen:</t>
    </r>
    <r>
      <rPr>
        <sz val="11.5"/>
        <rFont val="Corbel"/>
        <family val="2"/>
      </rPr>
      <t xml:space="preserve"> </t>
    </r>
    <r>
      <rPr>
        <b/>
        <sz val="11.5"/>
        <rFont val="Corbel"/>
        <family val="2"/>
      </rPr>
      <t>Übersichtliche Kostenaufstellung</t>
    </r>
    <r>
      <rPr>
        <sz val="11.5"/>
        <rFont val="Corbel"/>
        <family val="2"/>
      </rPr>
      <t xml:space="preserve"> inkl. Umrechnung</t>
    </r>
  </si>
  <si>
    <r>
      <t xml:space="preserve">- </t>
    </r>
    <r>
      <rPr>
        <b/>
        <u/>
        <sz val="11.5"/>
        <rFont val="Corbel"/>
        <family val="2"/>
      </rPr>
      <t>Wien-Wochen:</t>
    </r>
    <r>
      <rPr>
        <sz val="11.5"/>
        <rFont val="Corbel"/>
        <family val="2"/>
      </rPr>
      <t xml:space="preserve"> unbedingt </t>
    </r>
    <r>
      <rPr>
        <b/>
        <sz val="11.5"/>
        <rFont val="Corbel"/>
        <family val="2"/>
      </rPr>
      <t>alle Belege</t>
    </r>
    <r>
      <rPr>
        <sz val="11.5"/>
        <rFont val="Corbel"/>
        <family val="2"/>
      </rPr>
      <t xml:space="preserve"> (zB Wiener Linien, Musical, Tiergarten,…) übermitteln</t>
    </r>
  </si>
  <si>
    <t>Postleitzahl</t>
  </si>
  <si>
    <r>
      <t xml:space="preserve">BIC </t>
    </r>
    <r>
      <rPr>
        <sz val="6"/>
        <rFont val="Arial"/>
        <family val="2"/>
      </rPr>
      <t>(bei Auslandszahlungen)</t>
    </r>
  </si>
  <si>
    <t>Achtung: BEILAGE DER RECHNUNG INKL. EINZAHLUNGSBESTÄTIGUNG!</t>
  </si>
  <si>
    <t>Version 12.10.2021</t>
  </si>
  <si>
    <t>Information Kompakt: Reisegebühren für Schulveranstaltungen Allgemein bildende Pflichtschulen + LFS</t>
  </si>
  <si>
    <r>
      <rPr>
        <b/>
        <sz val="11.5"/>
        <rFont val="Corbel"/>
        <family val="2"/>
      </rPr>
      <t>Das Excel-Formular</t>
    </r>
    <r>
      <rPr>
        <sz val="11.5"/>
        <rFont val="Corbel"/>
        <family val="2"/>
      </rPr>
      <t xml:space="preserve"> zur einfachen Abrechnung wird laufend aktuell gehalten und ist unter </t>
    </r>
  </si>
  <si>
    <r>
      <t xml:space="preserve">https://bildung-tirol.gv.at/service/formularsammlung/personalabteilung </t>
    </r>
    <r>
      <rPr>
        <sz val="11"/>
        <rFont val="Calibri"/>
        <family val="2"/>
        <scheme val="minor"/>
      </rPr>
      <t>abrufbar</t>
    </r>
    <r>
      <rPr>
        <sz val="11"/>
        <color theme="10"/>
        <rFont val="Calibri"/>
        <family val="2"/>
        <scheme val="minor"/>
      </rPr>
      <t>.</t>
    </r>
  </si>
  <si>
    <t>Telefon: +43 512 9012 - 9236</t>
  </si>
  <si>
    <r>
      <t xml:space="preserve">- </t>
    </r>
    <r>
      <rPr>
        <b/>
        <sz val="11.5"/>
        <rFont val="Corbel"/>
        <family val="2"/>
      </rPr>
      <t>Fahrtkosten:</t>
    </r>
    <r>
      <rPr>
        <sz val="11.5"/>
        <rFont val="Corbel"/>
        <family val="2"/>
      </rPr>
      <t xml:space="preserve"> Rechnungen für das gemietete Beförderungsmittel und Einzahlungs-/Buchungsbestätigung sind beizulegen!</t>
    </r>
  </si>
  <si>
    <t>Claudia Hauser Buchstaben: A-L</t>
  </si>
  <si>
    <r>
      <t>- Legen Sie</t>
    </r>
    <r>
      <rPr>
        <b/>
        <sz val="11.5"/>
        <rFont val="Corbel"/>
        <family val="2"/>
      </rPr>
      <t xml:space="preserve"> alle Belege</t>
    </r>
    <r>
      <rPr>
        <sz val="11.5"/>
        <rFont val="Corbel"/>
        <family val="2"/>
      </rPr>
      <t xml:space="preserve"> für </t>
    </r>
    <r>
      <rPr>
        <b/>
        <sz val="11.5"/>
        <rFont val="Corbel"/>
        <family val="2"/>
      </rPr>
      <t>sonstige Kosten</t>
    </r>
    <r>
      <rPr>
        <sz val="11.5"/>
        <rFont val="Corbel"/>
        <family val="2"/>
      </rPr>
      <t xml:space="preserve"> wie zB Eintritte, Liftfahren u.a. bei</t>
    </r>
  </si>
  <si>
    <t>Für jede weitere schulfremde Person bitte jeweils ein eigenes Formular verwenden!</t>
  </si>
  <si>
    <r>
      <t xml:space="preserve">- </t>
    </r>
    <r>
      <rPr>
        <b/>
        <sz val="11.5"/>
        <rFont val="Corbel"/>
        <family val="2"/>
      </rPr>
      <t>Unterschrift</t>
    </r>
    <r>
      <rPr>
        <sz val="11.5"/>
        <rFont val="Corbel"/>
        <family val="2"/>
      </rPr>
      <t xml:space="preserve"> und</t>
    </r>
    <r>
      <rPr>
        <b/>
        <sz val="11.5"/>
        <rFont val="Corbel"/>
        <family val="2"/>
      </rPr>
      <t xml:space="preserve"> Stempel der Schulleitung</t>
    </r>
    <r>
      <rPr>
        <sz val="11.5"/>
        <rFont val="Corbel"/>
        <family val="2"/>
      </rPr>
      <t xml:space="preserve"> auf der Rückseite dürfen nicht fehlen</t>
    </r>
  </si>
  <si>
    <r>
      <t xml:space="preserve">per E-Mail mit Einzeiler die sachliche Richtigkeit der Angaben bestätigen, </t>
    </r>
    <r>
      <rPr>
        <sz val="11.5"/>
        <rFont val="Corbel"/>
        <family val="2"/>
      </rPr>
      <t>dürfen nicht fehlen.</t>
    </r>
  </si>
  <si>
    <r>
      <t xml:space="preserve">Achtung: keine doppelte Übermittlung und </t>
    </r>
    <r>
      <rPr>
        <b/>
        <sz val="10"/>
        <color indexed="8"/>
        <rFont val="Corbel"/>
        <family val="2"/>
      </rPr>
      <t>die</t>
    </r>
    <r>
      <rPr>
        <b/>
        <sz val="10"/>
        <color rgb="FFFF0000"/>
        <rFont val="Corbel"/>
        <family val="2"/>
      </rPr>
      <t xml:space="preserve"> sachliche Richtigkeit bestätigen</t>
    </r>
  </si>
  <si>
    <t>Leitfaden zur Abrechnung von Reisegebühren für Schulveranstaltungen</t>
  </si>
  <si>
    <t>Im Folgenden wird der vollständige Antrag einer Reisekostenabrechnung für Schulveranstaltungen, insbesondere im Hinblick auf die Abweichungen vom bisherigen Antrag, erläutert.</t>
  </si>
  <si>
    <r>
      <t xml:space="preserve">Das </t>
    </r>
    <r>
      <rPr>
        <b/>
        <sz val="11"/>
        <color indexed="8"/>
        <rFont val="Corbel"/>
        <family val="2"/>
      </rPr>
      <t>Formular zur Abrechnung von Reisegebühren für Schulveranstaltungen</t>
    </r>
    <r>
      <rPr>
        <sz val="11"/>
        <color indexed="8"/>
        <rFont val="Corbel"/>
        <family val="2"/>
      </rPr>
      <t xml:space="preserve"> ist grundsätzlich </t>
    </r>
    <r>
      <rPr>
        <b/>
        <sz val="11"/>
        <color indexed="8"/>
        <rFont val="Corbel"/>
        <family val="2"/>
      </rPr>
      <t xml:space="preserve">nur </t>
    </r>
    <r>
      <rPr>
        <sz val="11"/>
        <color indexed="8"/>
        <rFont val="Corbel"/>
        <family val="2"/>
      </rPr>
      <t xml:space="preserve">von </t>
    </r>
    <r>
      <rPr>
        <b/>
        <sz val="11"/>
        <color indexed="8"/>
        <rFont val="Corbel"/>
        <family val="2"/>
      </rPr>
      <t>Landeslehrern</t>
    </r>
    <r>
      <rPr>
        <sz val="11"/>
        <color indexed="8"/>
        <rFont val="Corbel"/>
        <family val="2"/>
      </rPr>
      <t xml:space="preserve"> zu verwenden. </t>
    </r>
  </si>
  <si>
    <r>
      <t xml:space="preserve">An dieser Stelle soll auch festgehalten werden, dass bei </t>
    </r>
    <r>
      <rPr>
        <b/>
        <sz val="11"/>
        <color indexed="8"/>
        <rFont val="Corbel"/>
        <family val="2"/>
      </rPr>
      <t>Veranstaltungen</t>
    </r>
    <r>
      <rPr>
        <sz val="11"/>
        <rFont val="Corbel"/>
        <family val="2"/>
      </rPr>
      <t xml:space="preserve"> </t>
    </r>
    <r>
      <rPr>
        <b/>
        <sz val="11"/>
        <color indexed="8"/>
        <rFont val="Corbel"/>
        <family val="2"/>
      </rPr>
      <t>mit</t>
    </r>
    <r>
      <rPr>
        <sz val="11"/>
        <rFont val="Corbel"/>
        <family val="2"/>
      </rPr>
      <t xml:space="preserve"> einer </t>
    </r>
    <r>
      <rPr>
        <b/>
        <sz val="11"/>
        <color indexed="8"/>
        <rFont val="Corbel"/>
        <family val="2"/>
      </rPr>
      <t>Dauer von weniger als fünf Stunden</t>
    </r>
    <r>
      <rPr>
        <sz val="11"/>
        <rFont val="Corbel"/>
        <family val="2"/>
      </rPr>
      <t xml:space="preserve"> grundsätzlich </t>
    </r>
    <r>
      <rPr>
        <b/>
        <sz val="11"/>
        <color indexed="8"/>
        <rFont val="Corbel"/>
        <family val="2"/>
      </rPr>
      <t>kein Anspruch</t>
    </r>
    <r>
      <rPr>
        <sz val="11"/>
        <rFont val="Corbel"/>
        <family val="2"/>
      </rPr>
      <t xml:space="preserve"> </t>
    </r>
    <r>
      <rPr>
        <b/>
        <sz val="11"/>
        <color indexed="8"/>
        <rFont val="Corbel"/>
        <family val="2"/>
      </rPr>
      <t>auf</t>
    </r>
    <r>
      <rPr>
        <sz val="11"/>
        <rFont val="Corbel"/>
        <family val="2"/>
      </rPr>
      <t xml:space="preserve"> Vergütung der </t>
    </r>
    <r>
      <rPr>
        <b/>
        <sz val="11"/>
        <color indexed="8"/>
        <rFont val="Corbel"/>
        <family val="2"/>
      </rPr>
      <t>Reisegebühren</t>
    </r>
    <r>
      <rPr>
        <sz val="11"/>
        <rFont val="Corbel"/>
        <family val="2"/>
      </rPr>
      <t xml:space="preserve"> besteht. Ebenso festgehalten wird, dass die Vergütung für die Leitung  und die Teilnahme an mehrtägigen Schulveranstaltungen (Erlass Nr. 41) über die Schuldatenbank</t>
    </r>
    <r>
      <rPr>
        <b/>
        <sz val="11"/>
        <color indexed="8"/>
        <rFont val="Corbel"/>
        <family val="2"/>
      </rPr>
      <t xml:space="preserve"> abgerechnet</t>
    </r>
    <r>
      <rPr>
        <sz val="11"/>
        <rFont val="Corbel"/>
        <family val="2"/>
      </rPr>
      <t xml:space="preserve"> werden.</t>
    </r>
  </si>
  <si>
    <t>Folgende Punkte sind bei der Abrechnung von Reisegebühren für Schulveranstaltungen zu berücksichtigen, wobei die einzelnen Schritte nachstehend näher behandelt werden:</t>
  </si>
  <si>
    <t>1. Herunterladen des Formulars "Reisegebühren für Schulveranstaltungen"</t>
  </si>
  <si>
    <t>2. Digitales Ausfüllen des Formulars "Reisegebühren für Schulveranstaltungen"</t>
  </si>
  <si>
    <t>3. Ausdrucken des Formulars "Reisegebühren für Schulveranstaltungen"</t>
  </si>
  <si>
    <t xml:space="preserve">Um das Formular "Reisegebühren für Schulveranstaltungen" ausfüllen zu können, muss dieses zunächst auf der Homepage der Bildungsdirektion, www.bildung-tirol.gv.at heruntergeladen werden. </t>
  </si>
  <si>
    <t>https://bildung-tirol.gv.at/service/formularsammlung/personalabteilung</t>
  </si>
  <si>
    <r>
      <t xml:space="preserve">Das Formular ist Schritt für Schritt, von oben nach unten, auszufüllen, wobei Drop down Felder zur einfachen Auswahl von </t>
    </r>
    <r>
      <rPr>
        <b/>
        <sz val="11"/>
        <color indexed="8"/>
        <rFont val="Corbel"/>
        <family val="2"/>
      </rPr>
      <t>Bezirk, Schultyp und Schule</t>
    </r>
    <r>
      <rPr>
        <sz val="11"/>
        <color indexed="8"/>
        <rFont val="Corbel"/>
        <family val="2"/>
      </rPr>
      <t xml:space="preserve"> zur Verfügung stehen. Sobald der Bezirk sowie der Schultyp ausgewählt wurden, scheinen im Drop down Menü die entsprechenden Schulen zur Auswahl auf.</t>
    </r>
  </si>
  <si>
    <r>
      <t xml:space="preserve">Im Übrigen sind </t>
    </r>
    <r>
      <rPr>
        <b/>
        <sz val="11"/>
        <color indexed="8"/>
        <rFont val="Corbel"/>
        <family val="2"/>
      </rPr>
      <t>alle gelb hinterlegten Felder</t>
    </r>
    <r>
      <rPr>
        <sz val="11"/>
        <color indexed="8"/>
        <rFont val="Corbel"/>
        <family val="2"/>
      </rPr>
      <t xml:space="preserve"> entsprechend der betreffenden Veranstaltung </t>
    </r>
    <r>
      <rPr>
        <b/>
        <sz val="11"/>
        <color indexed="8"/>
        <rFont val="Corbel"/>
        <family val="2"/>
      </rPr>
      <t>auszufüllen.</t>
    </r>
    <r>
      <rPr>
        <sz val="11"/>
        <color indexed="8"/>
        <rFont val="Corbel"/>
        <family val="2"/>
      </rPr>
      <t xml:space="preserve"> Besonders wichtig ist hierbei die genaue Angabe des Datums (TT.MM.JJJJ), der Anfangs- und Endzeit sowie des Ortes der Veranstaltung.</t>
    </r>
  </si>
  <si>
    <r>
      <t>Nach korrekter Eingabe der von Ihnen gewählten Veranstaltung sowie der Veranstaltungsdauer werden die auszuzahlenden</t>
    </r>
    <r>
      <rPr>
        <b/>
        <sz val="11"/>
        <color indexed="8"/>
        <rFont val="Corbel"/>
        <family val="2"/>
      </rPr>
      <t xml:space="preserve"> Reisegebühren automatisch berechnet.</t>
    </r>
  </si>
  <si>
    <r>
      <t xml:space="preserve">Besonders hervorgehoben wird, dass das Formular zur Abrechnung von Reisegebühren für Schulveranstaltungen </t>
    </r>
    <r>
      <rPr>
        <b/>
        <sz val="11"/>
        <color indexed="8"/>
        <rFont val="Corbel"/>
        <family val="2"/>
      </rPr>
      <t>elektronisch auszufüllen</t>
    </r>
    <r>
      <rPr>
        <sz val="11"/>
        <color indexed="8"/>
        <rFont val="Corbel"/>
        <family val="2"/>
      </rPr>
      <t xml:space="preserve"> und</t>
    </r>
    <r>
      <rPr>
        <b/>
        <sz val="11"/>
        <color indexed="8"/>
        <rFont val="Corbel"/>
        <family val="2"/>
      </rPr>
      <t xml:space="preserve"> anschließend auszudrucken</t>
    </r>
    <r>
      <rPr>
        <sz val="11"/>
        <color indexed="8"/>
        <rFont val="Corbel"/>
        <family val="2"/>
      </rPr>
      <t xml:space="preserve"> ist. Händisch ausgefüllte Formulare müssen retourniert werden.</t>
    </r>
  </si>
  <si>
    <t>Beispiel:</t>
  </si>
  <si>
    <t>1.</t>
  </si>
  <si>
    <t>2.</t>
  </si>
  <si>
    <t>3.</t>
  </si>
  <si>
    <r>
      <t xml:space="preserve">Das </t>
    </r>
    <r>
      <rPr>
        <b/>
        <sz val="11"/>
        <color indexed="8"/>
        <rFont val="Corbel"/>
        <family val="2"/>
      </rPr>
      <t xml:space="preserve">Deklarieren der richtigen Veranstaltungsart </t>
    </r>
    <r>
      <rPr>
        <sz val="11"/>
        <color indexed="8"/>
        <rFont val="Corbel"/>
        <family val="2"/>
      </rPr>
      <t>ist ebenfalls von großer Bedeutung.</t>
    </r>
  </si>
  <si>
    <t>a) Exkursion:</t>
  </si>
  <si>
    <t>Kilometergeld (Genehmigung):</t>
  </si>
  <si>
    <t>0,42 pro km</t>
  </si>
  <si>
    <r>
      <t xml:space="preserve">Das Formular "Reisegebühren für Schulveranstaltungen" ist erst auszudrucken, wenn es vollständig elektronisch ausgefüllt wurde, da </t>
    </r>
    <r>
      <rPr>
        <b/>
        <sz val="11"/>
        <rFont val="Corbel"/>
        <family val="2"/>
      </rPr>
      <t>nur elektronisch ausgefüllte Formulare bearbeitet</t>
    </r>
    <r>
      <rPr>
        <sz val="11"/>
        <rFont val="Corbel"/>
        <family val="2"/>
      </rPr>
      <t xml:space="preserve"> werden können. Händisch ausgefüllte Formulare müssen retourniert werden.</t>
    </r>
  </si>
  <si>
    <r>
      <t xml:space="preserve">Da der Antrag im Falle des Fehlens der erforderlichen </t>
    </r>
    <r>
      <rPr>
        <b/>
        <sz val="11"/>
        <color indexed="8"/>
        <rFont val="Corbel"/>
        <family val="2"/>
      </rPr>
      <t>Belege</t>
    </r>
    <r>
      <rPr>
        <sz val="11"/>
        <color indexed="8"/>
        <rFont val="Corbel"/>
        <family val="2"/>
      </rPr>
      <t xml:space="preserve"> retour geschickt werden muss, sind diese </t>
    </r>
    <r>
      <rPr>
        <b/>
        <sz val="11"/>
        <color indexed="8"/>
        <rFont val="Corbel"/>
        <family val="2"/>
      </rPr>
      <t>unbedingt beizulegen</t>
    </r>
    <r>
      <rPr>
        <sz val="11"/>
        <color indexed="8"/>
        <rFont val="Corbel"/>
        <family val="2"/>
      </rPr>
      <t>.</t>
    </r>
  </si>
  <si>
    <r>
      <t>Bei Nächtigung(en) ist das Formular "Bestätigung Beherbergungsbetrieb" für Lehrer und Schüler (</t>
    </r>
    <r>
      <rPr>
        <b/>
        <sz val="11"/>
        <color indexed="8"/>
        <rFont val="Corbel"/>
        <family val="2"/>
      </rPr>
      <t>ohne Frühstück</t>
    </r>
    <r>
      <rPr>
        <sz val="11"/>
        <color indexed="8"/>
        <rFont val="Corbel"/>
        <family val="2"/>
      </rPr>
      <t>) auszufüllen und dem Antrag beizulegen.</t>
    </r>
  </si>
  <si>
    <r>
      <t>Im Zusammenhang mit berufspraktischen Tagen bzw. Wochen ist auch der ausgefüllte "</t>
    </r>
    <r>
      <rPr>
        <b/>
        <sz val="11"/>
        <color indexed="8"/>
        <rFont val="Corbel"/>
        <family val="2"/>
      </rPr>
      <t>Einsatzplan berufsprakt. Tage"</t>
    </r>
    <r>
      <rPr>
        <sz val="11"/>
        <color indexed="8"/>
        <rFont val="Corbel"/>
        <family val="2"/>
      </rPr>
      <t xml:space="preserve"> beizulegen.</t>
    </r>
  </si>
  <si>
    <r>
      <t>Das Formular "Reisegebühren für Schulveranstaltungen" ist</t>
    </r>
    <r>
      <rPr>
        <b/>
        <sz val="11"/>
        <rFont val="Corbel"/>
        <family val="2"/>
      </rPr>
      <t xml:space="preserve"> von der Schulleitung abzustempeln</t>
    </r>
    <r>
      <rPr>
        <sz val="11"/>
        <rFont val="Corbel"/>
        <family val="2"/>
      </rPr>
      <t>. Dabei wird besonders darauf hingewiesen, dass dies eine Bestätigung der</t>
    </r>
    <r>
      <rPr>
        <b/>
        <sz val="11"/>
        <rFont val="Corbel"/>
        <family val="2"/>
      </rPr>
      <t xml:space="preserve"> sachlichen Richtigkeit </t>
    </r>
    <r>
      <rPr>
        <sz val="11"/>
        <rFont val="Corbel"/>
        <family val="2"/>
      </rPr>
      <t xml:space="preserve">durch die Direktorin/den Direktor darstellt.
</t>
    </r>
  </si>
  <si>
    <r>
      <t xml:space="preserve">Das elektronisch ausgefüllte und von der Schulleitung abgestempelte Formular "Reisegebühren für Schulveranstaltungen" ist von der Schulleitung samt den allenfalls erforderlichen Belegen im Dienstweg entweder per Post  </t>
    </r>
    <r>
      <rPr>
        <b/>
        <u/>
        <sz val="11"/>
        <rFont val="Corbel"/>
        <family val="2"/>
      </rPr>
      <t>direkt an die Bildungsdirektion für Tirol</t>
    </r>
    <r>
      <rPr>
        <sz val="11"/>
        <rFont val="Corbel"/>
        <family val="2"/>
      </rPr>
      <t xml:space="preserve"> oder per E-Mail an abrechnung.schulveranstaltungen@bildung-tirol.gv.at zu übermitteln.</t>
    </r>
  </si>
  <si>
    <t>Sachbearbeiterin Abteilung Personal Pflichtschulen</t>
  </si>
  <si>
    <t xml:space="preserve">Telefon: </t>
  </si>
  <si>
    <t>0512/9012-9236</t>
  </si>
  <si>
    <t>Sachbearbeiterinnen Abteilung Budget und Wirtschaft</t>
  </si>
  <si>
    <t>0512/9012-9160</t>
  </si>
  <si>
    <t>0512/9012-9158</t>
  </si>
  <si>
    <t>Exkursion</t>
  </si>
  <si>
    <t>Angelika Mittermayer-Prader (erreichbar Mo., Di. u. Mi. vormittags)</t>
  </si>
  <si>
    <t>E-Mail: angelika.mittermayer-prader@bildung-tirol.gv.at</t>
  </si>
  <si>
    <t>E-Mail: claudia.hilber@bildung-tirol.gv.at</t>
  </si>
  <si>
    <t>Telefon: +43 512 9012 - 9164</t>
  </si>
  <si>
    <t>Renate Arnold  Buchstaben: S-T, V,W</t>
  </si>
  <si>
    <t>zH Frau Angelika Mittermayer-Prader</t>
  </si>
  <si>
    <t>Alle Schulveranstaltungen können nun über das Formular abgerechnet werden;                                                                    die Abrechnung über EDM entfällt!!</t>
  </si>
  <si>
    <t>Dauer 5 bis 8 Stunden</t>
  </si>
  <si>
    <t>Dauer mehr als 8 Stunden</t>
  </si>
  <si>
    <t>! Sämtliche Exkursionen sind über das Formular abzurechnen -   EDM entfällt!!</t>
  </si>
  <si>
    <t>Dauer 8 bis zu 12 Stunden:</t>
  </si>
  <si>
    <t>Dauer 12 bis zu 24 Stunden:</t>
  </si>
  <si>
    <t xml:space="preserve">Dauer 5 bis 8 Stunden </t>
  </si>
  <si>
    <t xml:space="preserve">Dauer mehr als 8 Stunden </t>
  </si>
  <si>
    <t>ganztägiger</t>
  </si>
  <si>
    <t>Sporttag</t>
  </si>
  <si>
    <t>b) Berufspraktischer Tag:</t>
  </si>
  <si>
    <t>c) halbtägige Sporttage:</t>
  </si>
  <si>
    <t>d) ganztägige Sporttage:</t>
  </si>
  <si>
    <t>e) mehrtägige Sporttage:</t>
  </si>
  <si>
    <t>Dauer 12 bis 24 Stunden</t>
  </si>
  <si>
    <t>Dauer unter 12 Stunden</t>
  </si>
  <si>
    <t>Claudia Hilber Buchstaben: M-R, U, X-Z</t>
  </si>
  <si>
    <t>Renate Arnold  Buchstaben: S-T, V, W</t>
  </si>
  <si>
    <t>0512/9012-9164</t>
  </si>
  <si>
    <t>im land- und forstwirtschaftlichen Schulwesen</t>
  </si>
  <si>
    <t>Wohnort und Adresse</t>
  </si>
  <si>
    <t>SAP - Personalnummer</t>
  </si>
  <si>
    <r>
      <t xml:space="preserve">- </t>
    </r>
    <r>
      <rPr>
        <b/>
        <sz val="11.5"/>
        <rFont val="Corbel"/>
        <family val="2"/>
      </rPr>
      <t>Schulfremde Personen:</t>
    </r>
    <r>
      <rPr>
        <sz val="11.5"/>
        <rFont val="Corbel"/>
        <family val="2"/>
      </rPr>
      <t xml:space="preserve"> Geben Sie Name,Ort,PLZ,Adresse korrekten IBAN (20 Stellen)an</t>
    </r>
  </si>
  <si>
    <t>Claudia Hilber Buchstaben M-R, U, X-Z</t>
  </si>
  <si>
    <t>WICHTIG: !! Sämtliche Exkursionen sind über das Formular abzurechnen - EDM entfällt !!!</t>
  </si>
  <si>
    <t>1-221408-7298200</t>
  </si>
  <si>
    <t xml:space="preserve">Dauer 8 Stunden bis 12 Stunden </t>
  </si>
  <si>
    <t>Dauer 5 bis 8 Stunden:</t>
  </si>
  <si>
    <t>Dauer 8 bis 12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</si>
</sst>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h:mm;@"/>
    <numFmt numFmtId="165" formatCode="#,##0.00\ &quot;€&quot;"/>
    <numFmt numFmtId="166" formatCode="0.000"/>
    <numFmt numFmtId="167" formatCode="0.000000000000000000000"/>
    <numFmt numFmtId="168" formatCode="#,##0.0\ &quot;€&quot;"/>
    <numFmt numFmtId="169" formatCode="0.0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9"/>
      <color indexed="81"/>
      <name val="Tahoma"/>
      <family val="2"/>
    </font>
    <font>
      <i/>
      <sz val="10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 tint="-0.249977111117893"/>
      <name val="Arial"/>
      <family val="2"/>
    </font>
    <font>
      <sz val="11"/>
      <color indexed="8"/>
      <name val="Corbel"/>
      <family val="2"/>
    </font>
    <font>
      <b/>
      <sz val="12"/>
      <color indexed="8"/>
      <name val="Corbel"/>
      <family val="2"/>
    </font>
    <font>
      <sz val="10"/>
      <color indexed="8"/>
      <name val="Corbel"/>
      <family val="2"/>
    </font>
    <font>
      <b/>
      <sz val="10"/>
      <color indexed="8"/>
      <name val="Corbel"/>
      <family val="2"/>
    </font>
    <font>
      <sz val="10"/>
      <name val="Corbel"/>
      <family val="2"/>
    </font>
    <font>
      <sz val="14"/>
      <name val="Corbel"/>
      <family val="2"/>
    </font>
    <font>
      <b/>
      <sz val="10"/>
      <name val="Corbel"/>
      <family val="2"/>
    </font>
    <font>
      <b/>
      <u/>
      <sz val="10"/>
      <name val="Corbel"/>
      <family val="2"/>
    </font>
    <font>
      <b/>
      <sz val="12"/>
      <color theme="1"/>
      <name val="Corbel"/>
      <family val="2"/>
    </font>
    <font>
      <b/>
      <sz val="12"/>
      <color rgb="FF222222"/>
      <name val="Corbel"/>
      <family val="2"/>
    </font>
    <font>
      <b/>
      <u/>
      <sz val="12"/>
      <color rgb="FF222222"/>
      <name val="Corbel"/>
      <family val="2"/>
    </font>
    <font>
      <sz val="10"/>
      <color theme="1"/>
      <name val="Corbel"/>
      <family val="2"/>
    </font>
    <font>
      <sz val="12"/>
      <color rgb="FF222222"/>
      <name val="Corbel"/>
      <family val="2"/>
    </font>
    <font>
      <b/>
      <sz val="10"/>
      <color theme="1"/>
      <name val="Corbel"/>
      <family val="2"/>
    </font>
    <font>
      <sz val="12"/>
      <color theme="1"/>
      <name val="Corbel"/>
      <family val="2"/>
    </font>
    <font>
      <sz val="14"/>
      <color rgb="FF222222"/>
      <name val="Corbel"/>
      <family val="2"/>
    </font>
    <font>
      <b/>
      <i/>
      <sz val="12"/>
      <color rgb="FF222222"/>
      <name val="Corbel"/>
      <family val="2"/>
    </font>
    <font>
      <b/>
      <i/>
      <sz val="11"/>
      <color theme="1"/>
      <name val="Corbel"/>
      <family val="2"/>
    </font>
    <font>
      <b/>
      <sz val="12"/>
      <name val="Corbel"/>
      <family val="2"/>
    </font>
    <font>
      <b/>
      <sz val="12"/>
      <color rgb="FF777777"/>
      <name val="Corbel"/>
      <family val="2"/>
    </font>
    <font>
      <b/>
      <i/>
      <sz val="10"/>
      <color theme="1"/>
      <name val="Corbel"/>
      <family val="2"/>
    </font>
    <font>
      <i/>
      <sz val="11"/>
      <color theme="1"/>
      <name val="Corbel"/>
      <family val="2"/>
    </font>
    <font>
      <u/>
      <sz val="12"/>
      <color theme="1"/>
      <name val="Corbel"/>
      <family val="2"/>
    </font>
    <font>
      <sz val="10"/>
      <color rgb="FFFF0000"/>
      <name val="Corbe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Corbel"/>
      <family val="2"/>
    </font>
    <font>
      <sz val="11.5"/>
      <name val="Corbel"/>
      <family val="2"/>
    </font>
    <font>
      <b/>
      <sz val="11.5"/>
      <name val="Corbel"/>
      <family val="2"/>
    </font>
    <font>
      <i/>
      <sz val="11.5"/>
      <name val="Corbel"/>
      <family val="2"/>
    </font>
    <font>
      <b/>
      <sz val="18"/>
      <name val="Corbel"/>
      <family val="2"/>
    </font>
    <font>
      <b/>
      <u/>
      <sz val="11.5"/>
      <name val="Corbel"/>
      <family val="2"/>
    </font>
    <font>
      <b/>
      <sz val="10"/>
      <color rgb="FFFF0000"/>
      <name val="Corbel"/>
      <family val="2"/>
    </font>
    <font>
      <sz val="6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indexed="56"/>
      <name val="Corbel"/>
      <family val="2"/>
    </font>
    <font>
      <b/>
      <sz val="11"/>
      <color indexed="8"/>
      <name val="Corbel"/>
      <family val="2"/>
    </font>
    <font>
      <u/>
      <sz val="11"/>
      <color indexed="12"/>
      <name val="Corbel"/>
      <family val="2"/>
    </font>
    <font>
      <sz val="11"/>
      <name val="Corbel"/>
      <family val="2"/>
    </font>
    <font>
      <sz val="10"/>
      <color rgb="FF0070C0"/>
      <name val="Corbel"/>
      <family val="2"/>
    </font>
    <font>
      <b/>
      <sz val="11"/>
      <color theme="3"/>
      <name val="Calibri"/>
      <family val="2"/>
      <scheme val="minor"/>
    </font>
    <font>
      <b/>
      <sz val="11"/>
      <color rgb="FF0070C0"/>
      <name val="Corbel"/>
      <family val="2"/>
    </font>
    <font>
      <sz val="11"/>
      <color rgb="FF0070C0"/>
      <name val="Corbel"/>
      <family val="2"/>
    </font>
    <font>
      <u/>
      <sz val="11"/>
      <color indexed="8"/>
      <name val="Corbel"/>
      <family val="2"/>
    </font>
    <font>
      <b/>
      <sz val="11"/>
      <name val="Corbel"/>
      <family val="2"/>
    </font>
    <font>
      <b/>
      <u/>
      <sz val="11"/>
      <name val="Corbe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orbel"/>
      <family val="2"/>
    </font>
    <font>
      <b/>
      <sz val="11"/>
      <color rgb="FF0F243E"/>
      <name val="Corbel"/>
      <family val="2"/>
    </font>
    <font>
      <sz val="11"/>
      <color rgb="FF0F243E"/>
      <name val="Corbel"/>
      <family val="2"/>
    </font>
    <font>
      <u/>
      <sz val="11"/>
      <color rgb="FF0000FF"/>
      <name val="Corbel"/>
      <family val="2"/>
    </font>
    <font>
      <sz val="10"/>
      <color theme="0" tint="-0.34998626667073579"/>
      <name val="Arial"/>
      <family val="2"/>
    </font>
    <font>
      <b/>
      <sz val="11"/>
      <color rgb="FFFF0000"/>
      <name val="Corbel"/>
      <family val="2"/>
    </font>
    <font>
      <b/>
      <sz val="10"/>
      <color rgb="FFFF0000"/>
      <name val="Arial"/>
      <family val="2"/>
    </font>
    <font>
      <i/>
      <sz val="11"/>
      <color indexed="8"/>
      <name val="Corbel"/>
      <family val="2"/>
    </font>
    <font>
      <b/>
      <sz val="14"/>
      <color theme="3"/>
      <name val="Corbel"/>
      <family val="2"/>
    </font>
    <font>
      <b/>
      <sz val="11.5"/>
      <color rgb="FFFF0000"/>
      <name val="Corbe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4" fillId="0" borderId="0"/>
    <xf numFmtId="44" fontId="4" fillId="0" borderId="0" applyFont="0" applyFill="0" applyBorder="0" applyAlignment="0" applyProtection="0"/>
    <xf numFmtId="0" fontId="1" fillId="10" borderId="104" applyNumberFormat="0" applyFont="0" applyAlignment="0" applyProtection="0"/>
    <xf numFmtId="0" fontId="1" fillId="0" borderId="0"/>
    <xf numFmtId="0" fontId="58" fillId="0" borderId="105" applyNumberFormat="0" applyFill="0" applyAlignment="0" applyProtection="0"/>
    <xf numFmtId="0" fontId="64" fillId="0" borderId="107" applyNumberFormat="0" applyFill="0" applyAlignment="0" applyProtection="0"/>
    <xf numFmtId="0" fontId="70" fillId="0" borderId="106" applyNumberFormat="0" applyFill="0" applyAlignment="0" applyProtection="0"/>
  </cellStyleXfs>
  <cellXfs count="7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36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165" fontId="0" fillId="0" borderId="36" xfId="0" applyNumberFormat="1" applyBorder="1" applyAlignment="1">
      <alignment horizontal="center"/>
    </xf>
    <xf numFmtId="165" fontId="0" fillId="0" borderId="68" xfId="0" applyNumberFormat="1" applyBorder="1" applyAlignment="1">
      <alignment horizontal="center"/>
    </xf>
    <xf numFmtId="165" fontId="4" fillId="0" borderId="68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0" fillId="7" borderId="67" xfId="0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67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68" xfId="0" applyBorder="1" applyAlignment="1">
      <alignment horizontal="left"/>
    </xf>
    <xf numFmtId="0" fontId="0" fillId="0" borderId="36" xfId="0" applyBorder="1" applyAlignment="1">
      <alignment horizontal="left"/>
    </xf>
    <xf numFmtId="0" fontId="4" fillId="0" borderId="36" xfId="0" applyFont="1" applyBorder="1" applyAlignment="1">
      <alignment horizontal="left"/>
    </xf>
    <xf numFmtId="20" fontId="0" fillId="0" borderId="68" xfId="0" applyNumberFormat="1" applyBorder="1" applyAlignment="1">
      <alignment horizontal="center"/>
    </xf>
    <xf numFmtId="20" fontId="0" fillId="0" borderId="69" xfId="0" applyNumberFormat="1" applyBorder="1" applyAlignment="1">
      <alignment horizontal="center"/>
    </xf>
    <xf numFmtId="0" fontId="4" fillId="0" borderId="70" xfId="0" applyFont="1" applyBorder="1" applyAlignment="1">
      <alignment horizontal="center"/>
    </xf>
    <xf numFmtId="20" fontId="0" fillId="0" borderId="72" xfId="0" applyNumberFormat="1" applyBorder="1" applyAlignment="1">
      <alignment horizontal="center"/>
    </xf>
    <xf numFmtId="0" fontId="4" fillId="0" borderId="73" xfId="0" applyFont="1" applyBorder="1" applyAlignment="1">
      <alignment horizontal="center"/>
    </xf>
    <xf numFmtId="165" fontId="0" fillId="0" borderId="72" xfId="0" applyNumberForma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166" fontId="0" fillId="0" borderId="3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4" fillId="0" borderId="5" xfId="3" applyNumberFormat="1" applyBorder="1" applyAlignment="1" applyProtection="1">
      <alignment horizontal="center"/>
      <protection locked="0"/>
    </xf>
    <xf numFmtId="164" fontId="0" fillId="0" borderId="68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left"/>
    </xf>
    <xf numFmtId="0" fontId="4" fillId="0" borderId="67" xfId="0" applyFont="1" applyBorder="1" applyAlignment="1">
      <alignment horizontal="left"/>
    </xf>
    <xf numFmtId="0" fontId="4" fillId="0" borderId="68" xfId="0" applyFont="1" applyBorder="1" applyAlignment="1">
      <alignment horizontal="left"/>
    </xf>
    <xf numFmtId="20" fontId="0" fillId="0" borderId="5" xfId="0" applyNumberFormat="1" applyBorder="1" applyAlignment="1">
      <alignment horizontal="center"/>
    </xf>
    <xf numFmtId="0" fontId="0" fillId="0" borderId="67" xfId="0" applyBorder="1" applyAlignment="1">
      <alignment horizontal="left"/>
    </xf>
    <xf numFmtId="0" fontId="0" fillId="0" borderId="68" xfId="0" applyBorder="1"/>
    <xf numFmtId="0" fontId="0" fillId="0" borderId="36" xfId="0" applyBorder="1"/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0" fontId="4" fillId="0" borderId="68" xfId="0" applyFont="1" applyBorder="1"/>
    <xf numFmtId="0" fontId="4" fillId="0" borderId="36" xfId="0" applyFont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4" fillId="0" borderId="67" xfId="0" applyNumberFormat="1" applyFont="1" applyBorder="1" applyAlignment="1">
      <alignment horizontal="center"/>
    </xf>
    <xf numFmtId="1" fontId="0" fillId="8" borderId="2" xfId="0" applyNumberFormat="1" applyFill="1" applyBorder="1" applyAlignment="1">
      <alignment horizontal="center" vertical="center"/>
    </xf>
    <xf numFmtId="164" fontId="0" fillId="0" borderId="67" xfId="0" applyNumberFormat="1" applyBorder="1" applyAlignment="1">
      <alignment horizontal="center"/>
    </xf>
    <xf numFmtId="0" fontId="4" fillId="0" borderId="2" xfId="3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vertical="center"/>
    </xf>
    <xf numFmtId="166" fontId="0" fillId="0" borderId="7" xfId="0" applyNumberFormat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locked="0"/>
    </xf>
    <xf numFmtId="0" fontId="0" fillId="0" borderId="33" xfId="0" applyBorder="1" applyProtection="1">
      <protection hidden="1"/>
    </xf>
    <xf numFmtId="166" fontId="0" fillId="0" borderId="0" xfId="0" applyNumberFormat="1"/>
    <xf numFmtId="0" fontId="0" fillId="0" borderId="0" xfId="0" applyAlignment="1" applyProtection="1">
      <alignment horizontal="left" vertical="center"/>
      <protection hidden="1"/>
    </xf>
    <xf numFmtId="0" fontId="19" fillId="0" borderId="0" xfId="0" applyFont="1" applyAlignment="1">
      <alignment horizontal="left"/>
    </xf>
    <xf numFmtId="0" fontId="21" fillId="0" borderId="33" xfId="0" applyFont="1" applyBorder="1" applyAlignment="1">
      <alignment horizontal="center"/>
    </xf>
    <xf numFmtId="0" fontId="21" fillId="0" borderId="67" xfId="0" applyFont="1" applyBorder="1" applyAlignment="1">
      <alignment horizontal="left"/>
    </xf>
    <xf numFmtId="0" fontId="21" fillId="0" borderId="6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68" xfId="0" applyFont="1" applyBorder="1" applyAlignment="1">
      <alignment horizontal="left"/>
    </xf>
    <xf numFmtId="0" fontId="21" fillId="0" borderId="68" xfId="0" applyFont="1" applyBorder="1" applyAlignment="1">
      <alignment horizontal="center"/>
    </xf>
    <xf numFmtId="0" fontId="21" fillId="0" borderId="36" xfId="0" applyFont="1" applyBorder="1" applyAlignment="1">
      <alignment horizontal="left"/>
    </xf>
    <xf numFmtId="0" fontId="21" fillId="0" borderId="36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68" fontId="4" fillId="0" borderId="69" xfId="0" applyNumberFormat="1" applyFont="1" applyBorder="1" applyAlignment="1">
      <alignment horizontal="center"/>
    </xf>
    <xf numFmtId="168" fontId="21" fillId="0" borderId="71" xfId="0" applyNumberFormat="1" applyFont="1" applyBorder="1" applyAlignment="1">
      <alignment horizontal="center"/>
    </xf>
    <xf numFmtId="168" fontId="4" fillId="0" borderId="71" xfId="0" applyNumberFormat="1" applyFont="1" applyBorder="1" applyAlignment="1">
      <alignment horizontal="center"/>
    </xf>
    <xf numFmtId="168" fontId="0" fillId="0" borderId="68" xfId="0" applyNumberFormat="1" applyBorder="1" applyAlignment="1">
      <alignment horizontal="center"/>
    </xf>
    <xf numFmtId="168" fontId="21" fillId="0" borderId="0" xfId="0" applyNumberFormat="1" applyFont="1" applyAlignment="1">
      <alignment horizontal="center"/>
    </xf>
    <xf numFmtId="168" fontId="4" fillId="0" borderId="68" xfId="0" applyNumberFormat="1" applyFont="1" applyBorder="1" applyAlignment="1">
      <alignment horizontal="center"/>
    </xf>
    <xf numFmtId="168" fontId="0" fillId="0" borderId="72" xfId="0" applyNumberFormat="1" applyBorder="1" applyAlignment="1">
      <alignment horizontal="center"/>
    </xf>
    <xf numFmtId="168" fontId="21" fillId="0" borderId="74" xfId="0" applyNumberFormat="1" applyFont="1" applyBorder="1" applyAlignment="1">
      <alignment horizontal="center"/>
    </xf>
    <xf numFmtId="168" fontId="4" fillId="0" borderId="72" xfId="0" applyNumberFormat="1" applyFont="1" applyBorder="1" applyAlignment="1">
      <alignment horizontal="center"/>
    </xf>
    <xf numFmtId="169" fontId="0" fillId="0" borderId="68" xfId="0" applyNumberForma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8" fontId="21" fillId="0" borderId="4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8" fontId="0" fillId="2" borderId="2" xfId="0" applyNumberForma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168" fontId="4" fillId="0" borderId="74" xfId="0" applyNumberFormat="1" applyFont="1" applyBorder="1" applyAlignment="1">
      <alignment horizontal="center"/>
    </xf>
    <xf numFmtId="168" fontId="4" fillId="7" borderId="67" xfId="0" applyNumberFormat="1" applyFont="1" applyFill="1" applyBorder="1" applyAlignment="1">
      <alignment horizontal="center"/>
    </xf>
    <xf numFmtId="168" fontId="0" fillId="7" borderId="68" xfId="0" applyNumberFormat="1" applyFill="1" applyBorder="1" applyAlignment="1">
      <alignment horizontal="center"/>
    </xf>
    <xf numFmtId="168" fontId="21" fillId="0" borderId="68" xfId="0" applyNumberFormat="1" applyFont="1" applyBorder="1" applyAlignment="1">
      <alignment horizontal="center"/>
    </xf>
    <xf numFmtId="168" fontId="4" fillId="7" borderId="68" xfId="0" applyNumberFormat="1" applyFont="1" applyFill="1" applyBorder="1" applyAlignment="1">
      <alignment horizontal="center"/>
    </xf>
    <xf numFmtId="168" fontId="4" fillId="7" borderId="36" xfId="0" applyNumberFormat="1" applyFont="1" applyFill="1" applyBorder="1" applyAlignment="1">
      <alignment horizontal="center"/>
    </xf>
    <xf numFmtId="168" fontId="4" fillId="2" borderId="36" xfId="0" applyNumberFormat="1" applyFont="1" applyFill="1" applyBorder="1" applyAlignment="1">
      <alignment horizontal="center"/>
    </xf>
    <xf numFmtId="169" fontId="0" fillId="0" borderId="68" xfId="0" applyNumberFormat="1" applyBorder="1"/>
    <xf numFmtId="169" fontId="0" fillId="0" borderId="36" xfId="0" applyNumberFormat="1" applyBorder="1"/>
    <xf numFmtId="169" fontId="0" fillId="0" borderId="67" xfId="0" applyNumberFormat="1" applyBorder="1" applyAlignment="1">
      <alignment horizontal="center"/>
    </xf>
    <xf numFmtId="169" fontId="21" fillId="0" borderId="8" xfId="0" applyNumberFormat="1" applyFont="1" applyBorder="1" applyAlignment="1">
      <alignment horizontal="center"/>
    </xf>
    <xf numFmtId="169" fontId="21" fillId="0" borderId="67" xfId="0" applyNumberFormat="1" applyFont="1" applyBorder="1" applyAlignment="1">
      <alignment horizontal="center"/>
    </xf>
    <xf numFmtId="169" fontId="21" fillId="0" borderId="11" xfId="0" applyNumberFormat="1" applyFont="1" applyBorder="1" applyAlignment="1">
      <alignment horizontal="center"/>
    </xf>
    <xf numFmtId="169" fontId="21" fillId="0" borderId="68" xfId="0" applyNumberFormat="1" applyFont="1" applyBorder="1" applyAlignment="1">
      <alignment horizontal="center"/>
    </xf>
    <xf numFmtId="169" fontId="21" fillId="0" borderId="10" xfId="0" applyNumberFormat="1" applyFont="1" applyBorder="1" applyAlignment="1">
      <alignment horizontal="center"/>
    </xf>
    <xf numFmtId="169" fontId="21" fillId="0" borderId="36" xfId="0" applyNumberFormat="1" applyFont="1" applyBorder="1" applyAlignment="1">
      <alignment horizontal="center"/>
    </xf>
    <xf numFmtId="169" fontId="0" fillId="0" borderId="36" xfId="0" applyNumberFormat="1" applyBorder="1" applyAlignment="1">
      <alignment horizontal="center"/>
    </xf>
    <xf numFmtId="169" fontId="4" fillId="0" borderId="68" xfId="0" applyNumberFormat="1" applyFont="1" applyBorder="1" applyAlignment="1">
      <alignment horizontal="center"/>
    </xf>
    <xf numFmtId="169" fontId="4" fillId="0" borderId="8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9" fontId="4" fillId="0" borderId="36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69" fontId="0" fillId="2" borderId="68" xfId="0" applyNumberForma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3" xfId="0" applyBorder="1" applyProtection="1">
      <protection locked="0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2" fontId="17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4" fillId="0" borderId="33" xfId="0" applyFont="1" applyBorder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92" xfId="0" applyBorder="1" applyProtection="1">
      <protection hidden="1"/>
    </xf>
    <xf numFmtId="0" fontId="0" fillId="0" borderId="93" xfId="0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0" fillId="0" borderId="12" xfId="0" applyBorder="1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16" xfId="0" applyFont="1" applyBorder="1" applyAlignment="1" applyProtection="1">
      <alignment vertical="center"/>
      <protection hidden="1"/>
    </xf>
    <xf numFmtId="0" fontId="0" fillId="0" borderId="47" xfId="0" applyBorder="1" applyProtection="1">
      <protection hidden="1"/>
    </xf>
    <xf numFmtId="0" fontId="0" fillId="0" borderId="16" xfId="0" applyBorder="1" applyProtection="1"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5" fillId="0" borderId="11" xfId="0" applyFont="1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3"/>
    <xf numFmtId="0" fontId="4" fillId="0" borderId="0" xfId="3" applyAlignment="1" applyProtection="1">
      <alignment vertical="center"/>
      <protection hidden="1"/>
    </xf>
    <xf numFmtId="14" fontId="4" fillId="0" borderId="2" xfId="0" applyNumberFormat="1" applyFont="1" applyBorder="1" applyAlignment="1">
      <alignment horizontal="center"/>
    </xf>
    <xf numFmtId="0" fontId="22" fillId="0" borderId="0" xfId="2" applyFont="1"/>
    <xf numFmtId="0" fontId="24" fillId="0" borderId="0" xfId="2" applyFont="1" applyAlignment="1" applyProtection="1">
      <alignment vertical="center"/>
      <protection hidden="1"/>
    </xf>
    <xf numFmtId="0" fontId="26" fillId="0" borderId="0" xfId="3" applyFont="1" applyAlignment="1" applyProtection="1">
      <alignment vertical="center"/>
      <protection hidden="1"/>
    </xf>
    <xf numFmtId="0" fontId="25" fillId="0" borderId="0" xfId="2" applyFont="1" applyAlignment="1" applyProtection="1">
      <alignment vertical="center"/>
      <protection hidden="1"/>
    </xf>
    <xf numFmtId="0" fontId="24" fillId="0" borderId="0" xfId="2" applyFont="1" applyAlignment="1">
      <alignment vertical="center"/>
    </xf>
    <xf numFmtId="0" fontId="26" fillId="0" borderId="6" xfId="1" applyFont="1" applyBorder="1" applyAlignment="1" applyProtection="1">
      <alignment vertical="center"/>
      <protection hidden="1"/>
    </xf>
    <xf numFmtId="0" fontId="28" fillId="0" borderId="0" xfId="3" applyFont="1" applyAlignment="1" applyProtection="1">
      <alignment horizontal="left" vertical="center"/>
      <protection hidden="1"/>
    </xf>
    <xf numFmtId="0" fontId="26" fillId="0" borderId="0" xfId="1" applyFont="1" applyAlignment="1" applyProtection="1">
      <alignment vertical="center"/>
      <protection hidden="1"/>
    </xf>
    <xf numFmtId="0" fontId="33" fillId="0" borderId="0" xfId="0" applyFont="1"/>
    <xf numFmtId="0" fontId="34" fillId="0" borderId="0" xfId="0" applyFont="1" applyAlignment="1">
      <alignment vertical="center"/>
    </xf>
    <xf numFmtId="0" fontId="26" fillId="0" borderId="0" xfId="0" applyFont="1"/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0" fillId="3" borderId="0" xfId="0" applyFont="1" applyFill="1"/>
    <xf numFmtId="0" fontId="33" fillId="3" borderId="0" xfId="0" applyFont="1" applyFill="1"/>
    <xf numFmtId="0" fontId="33" fillId="0" borderId="16" xfId="0" applyFont="1" applyBorder="1"/>
    <xf numFmtId="0" fontId="30" fillId="4" borderId="0" xfId="0" applyFont="1" applyFill="1"/>
    <xf numFmtId="0" fontId="33" fillId="4" borderId="0" xfId="0" applyFont="1" applyFill="1"/>
    <xf numFmtId="0" fontId="36" fillId="0" borderId="0" xfId="0" applyFont="1" applyAlignment="1">
      <alignment vertical="center"/>
    </xf>
    <xf numFmtId="0" fontId="37" fillId="0" borderId="0" xfId="0" applyFont="1"/>
    <xf numFmtId="0" fontId="32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vertical="center"/>
    </xf>
    <xf numFmtId="0" fontId="41" fillId="0" borderId="1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5" fillId="0" borderId="0" xfId="0" applyFont="1"/>
    <xf numFmtId="0" fontId="31" fillId="3" borderId="0" xfId="0" applyFont="1" applyFill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0" xfId="0" applyFont="1"/>
    <xf numFmtId="0" fontId="30" fillId="0" borderId="23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8" fillId="3" borderId="16" xfId="0" applyFont="1" applyFill="1" applyBorder="1"/>
    <xf numFmtId="0" fontId="42" fillId="3" borderId="16" xfId="0" applyFont="1" applyFill="1" applyBorder="1"/>
    <xf numFmtId="0" fontId="43" fillId="3" borderId="16" xfId="0" applyFont="1" applyFill="1" applyBorder="1"/>
    <xf numFmtId="0" fontId="43" fillId="0" borderId="0" xfId="0" applyFont="1"/>
    <xf numFmtId="0" fontId="30" fillId="0" borderId="25" xfId="0" applyFont="1" applyBorder="1" applyAlignment="1">
      <alignment vertical="center"/>
    </xf>
    <xf numFmtId="0" fontId="26" fillId="0" borderId="26" xfId="0" applyFont="1" applyBorder="1"/>
    <xf numFmtId="0" fontId="33" fillId="0" borderId="27" xfId="0" applyFont="1" applyBorder="1" applyAlignment="1">
      <alignment vertical="center"/>
    </xf>
    <xf numFmtId="0" fontId="33" fillId="0" borderId="28" xfId="0" applyFont="1" applyBorder="1"/>
    <xf numFmtId="0" fontId="33" fillId="0" borderId="27" xfId="0" applyFont="1" applyBorder="1"/>
    <xf numFmtId="0" fontId="38" fillId="3" borderId="0" xfId="0" applyFont="1" applyFill="1"/>
    <xf numFmtId="0" fontId="42" fillId="3" borderId="0" xfId="0" applyFont="1" applyFill="1" applyAlignment="1">
      <alignment vertical="center"/>
    </xf>
    <xf numFmtId="0" fontId="43" fillId="3" borderId="0" xfId="0" applyFont="1" applyFill="1"/>
    <xf numFmtId="0" fontId="30" fillId="0" borderId="29" xfId="0" applyFont="1" applyBorder="1" applyAlignment="1">
      <alignment vertical="center"/>
    </xf>
    <xf numFmtId="0" fontId="26" fillId="0" borderId="16" xfId="0" applyFont="1" applyBorder="1"/>
    <xf numFmtId="0" fontId="33" fillId="0" borderId="30" xfId="0" applyFont="1" applyBorder="1" applyAlignment="1">
      <alignment vertical="center"/>
    </xf>
    <xf numFmtId="0" fontId="26" fillId="0" borderId="31" xfId="0" applyFont="1" applyBorder="1"/>
    <xf numFmtId="0" fontId="26" fillId="0" borderId="30" xfId="0" applyFont="1" applyBorder="1"/>
    <xf numFmtId="0" fontId="36" fillId="0" borderId="0" xfId="0" applyFont="1"/>
    <xf numFmtId="0" fontId="44" fillId="0" borderId="0" xfId="0" applyFont="1" applyAlignment="1">
      <alignment vertical="center"/>
    </xf>
    <xf numFmtId="0" fontId="34" fillId="0" borderId="0" xfId="0" applyFont="1"/>
    <xf numFmtId="0" fontId="33" fillId="0" borderId="2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13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26" fillId="0" borderId="13" xfId="0" applyFont="1" applyBorder="1"/>
    <xf numFmtId="0" fontId="26" fillId="0" borderId="6" xfId="0" applyFont="1" applyBorder="1"/>
    <xf numFmtId="0" fontId="28" fillId="0" borderId="0" xfId="0" applyFont="1"/>
    <xf numFmtId="0" fontId="26" fillId="0" borderId="7" xfId="0" applyFont="1" applyBorder="1"/>
    <xf numFmtId="0" fontId="26" fillId="0" borderId="14" xfId="0" applyFont="1" applyBorder="1"/>
    <xf numFmtId="0" fontId="26" fillId="0" borderId="8" xfId="0" applyFont="1" applyBorder="1"/>
    <xf numFmtId="0" fontId="26" fillId="0" borderId="9" xfId="0" applyFont="1" applyBorder="1"/>
    <xf numFmtId="0" fontId="26" fillId="0" borderId="10" xfId="0" applyFont="1" applyBorder="1"/>
    <xf numFmtId="0" fontId="26" fillId="0" borderId="0" xfId="0" applyFont="1" applyAlignment="1">
      <alignment horizontal="center"/>
    </xf>
    <xf numFmtId="0" fontId="26" fillId="0" borderId="2" xfId="0" applyFont="1" applyBorder="1"/>
    <xf numFmtId="0" fontId="26" fillId="0" borderId="4" xfId="0" applyFont="1" applyBorder="1"/>
    <xf numFmtId="0" fontId="27" fillId="0" borderId="6" xfId="0" applyFont="1" applyBorder="1" applyAlignment="1" applyProtection="1">
      <alignment vertical="center"/>
      <protection hidden="1"/>
    </xf>
    <xf numFmtId="0" fontId="27" fillId="0" borderId="6" xfId="0" applyFont="1" applyBorder="1" applyAlignment="1" applyProtection="1">
      <alignment horizontal="right" vertical="center"/>
      <protection hidden="1"/>
    </xf>
    <xf numFmtId="0" fontId="26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26" fillId="0" borderId="0" xfId="0" applyFont="1" applyAlignment="1" applyProtection="1">
      <alignment vertical="center"/>
      <protection hidden="1"/>
    </xf>
    <xf numFmtId="0" fontId="45" fillId="0" borderId="0" xfId="0" applyFont="1"/>
    <xf numFmtId="14" fontId="26" fillId="0" borderId="0" xfId="0" applyNumberFormat="1" applyFo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1" applyFont="1" applyBorder="1" applyAlignment="1" applyProtection="1">
      <alignment horizontal="left" vertical="center"/>
      <protection hidden="1"/>
    </xf>
    <xf numFmtId="0" fontId="4" fillId="0" borderId="0" xfId="3" applyAlignment="1">
      <alignment vertical="center"/>
    </xf>
    <xf numFmtId="0" fontId="48" fillId="11" borderId="0" xfId="3" applyFont="1" applyFill="1" applyAlignment="1">
      <alignment horizontal="center" vertical="center"/>
    </xf>
    <xf numFmtId="0" fontId="49" fillId="0" borderId="0" xfId="3" applyFont="1" applyAlignment="1">
      <alignment vertical="center"/>
    </xf>
    <xf numFmtId="0" fontId="51" fillId="0" borderId="0" xfId="3" applyFont="1" applyAlignment="1">
      <alignment vertical="center"/>
    </xf>
    <xf numFmtId="0" fontId="52" fillId="11" borderId="0" xfId="3" applyFont="1" applyFill="1" applyAlignment="1">
      <alignment vertical="center"/>
    </xf>
    <xf numFmtId="0" fontId="49" fillId="11" borderId="0" xfId="3" quotePrefix="1" applyFont="1" applyFill="1" applyAlignment="1">
      <alignment vertical="center"/>
    </xf>
    <xf numFmtId="0" fontId="3" fillId="0" borderId="0" xfId="3" applyFont="1"/>
    <xf numFmtId="0" fontId="52" fillId="12" borderId="0" xfId="3" applyFont="1" applyFill="1" applyAlignment="1">
      <alignment vertical="center"/>
    </xf>
    <xf numFmtId="0" fontId="49" fillId="12" borderId="0" xfId="3" quotePrefix="1" applyFont="1" applyFill="1" applyAlignment="1">
      <alignment vertical="center"/>
    </xf>
    <xf numFmtId="0" fontId="56" fillId="0" borderId="0" xfId="1" applyFont="1" applyAlignment="1">
      <alignment vertical="center"/>
    </xf>
    <xf numFmtId="0" fontId="50" fillId="11" borderId="0" xfId="3" quotePrefix="1" applyFont="1" applyFill="1" applyAlignment="1">
      <alignment vertical="center"/>
    </xf>
    <xf numFmtId="0" fontId="60" fillId="4" borderId="0" xfId="2" applyFont="1" applyFill="1" applyAlignment="1">
      <alignment horizontal="center" vertical="top"/>
    </xf>
    <xf numFmtId="0" fontId="22" fillId="0" borderId="0" xfId="2" applyFont="1" applyAlignment="1">
      <alignment vertical="justify"/>
    </xf>
    <xf numFmtId="0" fontId="22" fillId="14" borderId="0" xfId="2" applyFont="1" applyFill="1" applyAlignment="1">
      <alignment vertical="justify"/>
    </xf>
    <xf numFmtId="0" fontId="22" fillId="0" borderId="0" xfId="2" applyFont="1" applyProtection="1">
      <protection locked="0"/>
    </xf>
    <xf numFmtId="0" fontId="61" fillId="0" borderId="0" xfId="1" applyFont="1"/>
    <xf numFmtId="0" fontId="65" fillId="0" borderId="0" xfId="8" applyFont="1" applyBorder="1" applyAlignment="1"/>
    <xf numFmtId="0" fontId="66" fillId="0" borderId="0" xfId="2" applyFont="1"/>
    <xf numFmtId="0" fontId="67" fillId="0" borderId="0" xfId="2" applyFont="1"/>
    <xf numFmtId="0" fontId="60" fillId="0" borderId="0" xfId="2" applyFont="1"/>
    <xf numFmtId="0" fontId="60" fillId="0" borderId="0" xfId="2" applyFont="1" applyAlignment="1">
      <alignment horizontal="center"/>
    </xf>
    <xf numFmtId="0" fontId="22" fillId="0" borderId="0" xfId="2" applyFont="1" applyAlignment="1">
      <alignment horizontal="right"/>
    </xf>
    <xf numFmtId="4" fontId="22" fillId="0" borderId="0" xfId="2" applyNumberFormat="1" applyFont="1"/>
    <xf numFmtId="0" fontId="60" fillId="0" borderId="0" xfId="2" applyFont="1" applyAlignment="1">
      <alignment horizontal="right"/>
    </xf>
    <xf numFmtId="0" fontId="65" fillId="0" borderId="0" xfId="8" applyFont="1" applyBorder="1" applyAlignment="1">
      <alignment horizontal="left"/>
    </xf>
    <xf numFmtId="0" fontId="22" fillId="0" borderId="0" xfId="2" applyFont="1" applyAlignment="1">
      <alignment horizontal="left"/>
    </xf>
    <xf numFmtId="0" fontId="71" fillId="0" borderId="106" xfId="9" applyFont="1"/>
    <xf numFmtId="0" fontId="72" fillId="0" borderId="0" xfId="3" applyFont="1" applyAlignment="1">
      <alignment horizontal="left"/>
    </xf>
    <xf numFmtId="0" fontId="60" fillId="0" borderId="0" xfId="2" applyFont="1" applyAlignment="1">
      <alignment horizontal="left"/>
    </xf>
    <xf numFmtId="0" fontId="73" fillId="0" borderId="0" xfId="3" applyFont="1" applyAlignment="1">
      <alignment horizontal="left" vertical="center"/>
    </xf>
    <xf numFmtId="0" fontId="73" fillId="0" borderId="0" xfId="3" applyFont="1" applyAlignment="1">
      <alignment vertical="center"/>
    </xf>
    <xf numFmtId="0" fontId="74" fillId="0" borderId="0" xfId="3" applyFont="1" applyAlignment="1">
      <alignment vertical="center"/>
    </xf>
    <xf numFmtId="14" fontId="75" fillId="0" borderId="2" xfId="0" applyNumberFormat="1" applyFont="1" applyBorder="1" applyAlignment="1">
      <alignment horizontal="center"/>
    </xf>
    <xf numFmtId="0" fontId="25" fillId="0" borderId="0" xfId="2" applyFont="1" applyAlignment="1">
      <alignment vertical="center"/>
    </xf>
    <xf numFmtId="49" fontId="22" fillId="0" borderId="0" xfId="2" applyNumberFormat="1" applyFont="1"/>
    <xf numFmtId="0" fontId="76" fillId="0" borderId="0" xfId="2" applyFont="1"/>
    <xf numFmtId="0" fontId="78" fillId="0" borderId="0" xfId="2" applyFont="1" applyAlignment="1">
      <alignment horizontal="right"/>
    </xf>
    <xf numFmtId="4" fontId="78" fillId="0" borderId="0" xfId="2" applyNumberFormat="1" applyFont="1"/>
    <xf numFmtId="0" fontId="79" fillId="0" borderId="0" xfId="2" applyFont="1"/>
    <xf numFmtId="0" fontId="80" fillId="0" borderId="0" xfId="3" applyFont="1" applyAlignment="1">
      <alignment vertical="center"/>
    </xf>
    <xf numFmtId="0" fontId="46" fillId="0" borderId="99" xfId="3" applyFont="1" applyBorder="1" applyAlignment="1" applyProtection="1">
      <alignment horizontal="left" vertical="center"/>
      <protection hidden="1"/>
    </xf>
    <xf numFmtId="0" fontId="46" fillId="0" borderId="16" xfId="3" applyFont="1" applyBorder="1" applyAlignment="1" applyProtection="1">
      <alignment horizontal="left" vertical="center"/>
      <protection hidden="1"/>
    </xf>
    <xf numFmtId="0" fontId="3" fillId="3" borderId="2" xfId="3" applyFont="1" applyFill="1" applyBorder="1" applyAlignment="1" applyProtection="1">
      <alignment horizontal="center" vertical="center"/>
      <protection hidden="1"/>
    </xf>
    <xf numFmtId="0" fontId="6" fillId="0" borderId="0" xfId="3" applyFont="1" applyAlignment="1" applyProtection="1">
      <alignment horizontal="left" vertical="center"/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6" borderId="99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center"/>
      <protection hidden="1"/>
    </xf>
    <xf numFmtId="0" fontId="0" fillId="0" borderId="63" xfId="0" applyBorder="1" applyAlignment="1" applyProtection="1">
      <alignment horizont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center"/>
      <protection hidden="1"/>
    </xf>
    <xf numFmtId="0" fontId="0" fillId="0" borderId="65" xfId="0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18" fillId="0" borderId="99" xfId="0" applyFont="1" applyBorder="1" applyAlignment="1" applyProtection="1">
      <alignment horizontal="center" vertical="center"/>
      <protection hidden="1"/>
    </xf>
    <xf numFmtId="0" fontId="18" fillId="0" borderId="10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98" xfId="0" applyFont="1" applyBorder="1" applyAlignment="1" applyProtection="1">
      <alignment horizontal="center" vertical="center"/>
      <protection hidden="1"/>
    </xf>
    <xf numFmtId="168" fontId="0" fillId="6" borderId="43" xfId="0" applyNumberFormat="1" applyFill="1" applyBorder="1" applyAlignment="1" applyProtection="1">
      <alignment horizontal="center" vertical="center"/>
      <protection locked="0"/>
    </xf>
    <xf numFmtId="168" fontId="0" fillId="6" borderId="40" xfId="0" applyNumberFormat="1" applyFill="1" applyBorder="1" applyAlignment="1" applyProtection="1">
      <alignment horizontal="center" vertical="center"/>
      <protection locked="0"/>
    </xf>
    <xf numFmtId="168" fontId="0" fillId="6" borderId="42" xfId="0" applyNumberFormat="1" applyFill="1" applyBorder="1" applyAlignment="1" applyProtection="1">
      <alignment horizontal="center" vertical="center"/>
      <protection locked="0"/>
    </xf>
    <xf numFmtId="168" fontId="0" fillId="6" borderId="39" xfId="0" applyNumberForma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/>
      <protection hidden="1"/>
    </xf>
    <xf numFmtId="0" fontId="0" fillId="0" borderId="89" xfId="0" applyBorder="1" applyAlignment="1" applyProtection="1">
      <alignment horizontal="center"/>
      <protection hidden="1"/>
    </xf>
    <xf numFmtId="0" fontId="0" fillId="0" borderId="91" xfId="0" applyBorder="1" applyAlignment="1" applyProtection="1">
      <alignment horizontal="center"/>
      <protection hidden="1"/>
    </xf>
    <xf numFmtId="0" fontId="0" fillId="0" borderId="90" xfId="0" applyBorder="1" applyAlignment="1" applyProtection="1">
      <alignment horizontal="center"/>
      <protection hidden="1"/>
    </xf>
    <xf numFmtId="0" fontId="0" fillId="0" borderId="88" xfId="0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2" fillId="0" borderId="96" xfId="0" applyFont="1" applyBorder="1" applyAlignment="1" applyProtection="1">
      <alignment horizontal="center" vertical="center"/>
      <protection hidden="1"/>
    </xf>
    <xf numFmtId="0" fontId="12" fillId="0" borderId="77" xfId="0" applyFont="1" applyBorder="1" applyAlignment="1" applyProtection="1">
      <alignment horizontal="center" vertical="center"/>
      <protection hidden="1"/>
    </xf>
    <xf numFmtId="0" fontId="12" fillId="0" borderId="97" xfId="0" applyFont="1" applyBorder="1" applyAlignment="1" applyProtection="1">
      <alignment horizontal="center" vertical="center"/>
      <protection hidden="1"/>
    </xf>
    <xf numFmtId="0" fontId="12" fillId="0" borderId="78" xfId="0" applyFont="1" applyBorder="1" applyAlignment="1" applyProtection="1">
      <alignment horizontal="center"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2" fillId="0" borderId="81" xfId="0" applyFont="1" applyBorder="1" applyAlignment="1" applyProtection="1">
      <alignment horizontal="center" vertical="center"/>
      <protection hidden="1"/>
    </xf>
    <xf numFmtId="0" fontId="12" fillId="0" borderId="41" xfId="0" applyFont="1" applyBorder="1" applyAlignment="1" applyProtection="1">
      <alignment horizontal="center" vertical="center"/>
      <protection hidden="1"/>
    </xf>
    <xf numFmtId="0" fontId="12" fillId="0" borderId="82" xfId="0" applyFont="1" applyBorder="1" applyAlignment="1" applyProtection="1">
      <alignment horizontal="center" vertical="center"/>
      <protection hidden="1"/>
    </xf>
    <xf numFmtId="0" fontId="12" fillId="0" borderId="46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45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left" vertical="center"/>
      <protection hidden="1"/>
    </xf>
    <xf numFmtId="0" fontId="46" fillId="0" borderId="16" xfId="0" applyFont="1" applyBorder="1" applyAlignment="1" applyProtection="1">
      <alignment horizontal="left" vertical="center"/>
      <protection hidden="1"/>
    </xf>
    <xf numFmtId="0" fontId="3" fillId="13" borderId="99" xfId="0" applyFont="1" applyFill="1" applyBorder="1" applyAlignment="1" applyProtection="1">
      <alignment horizontal="center"/>
      <protection hidden="1"/>
    </xf>
    <xf numFmtId="49" fontId="4" fillId="0" borderId="2" xfId="0" applyNumberFormat="1" applyFont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hidden="1"/>
    </xf>
    <xf numFmtId="0" fontId="0" fillId="0" borderId="86" xfId="0" applyBorder="1" applyAlignment="1" applyProtection="1">
      <alignment horizontal="center"/>
      <protection hidden="1"/>
    </xf>
    <xf numFmtId="0" fontId="0" fillId="0" borderId="84" xfId="0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12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98" xfId="0" applyFont="1" applyBorder="1" applyAlignment="1" applyProtection="1">
      <alignment horizontal="center" vertical="center" wrapText="1"/>
      <protection hidden="1"/>
    </xf>
    <xf numFmtId="0" fontId="3" fillId="0" borderId="54" xfId="0" applyFont="1" applyBorder="1" applyAlignment="1" applyProtection="1">
      <alignment horizontal="center" vertical="center"/>
      <protection hidden="1"/>
    </xf>
    <xf numFmtId="0" fontId="3" fillId="0" borderId="9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168" fontId="4" fillId="0" borderId="87" xfId="0" applyNumberFormat="1" applyFont="1" applyBorder="1" applyAlignment="1" applyProtection="1">
      <alignment horizontal="center" vertical="center"/>
      <protection hidden="1"/>
    </xf>
    <xf numFmtId="168" fontId="4" fillId="0" borderId="88" xfId="0" applyNumberFormat="1" applyFont="1" applyBorder="1" applyAlignment="1" applyProtection="1">
      <alignment horizontal="center" vertical="center"/>
      <protection hidden="1"/>
    </xf>
    <xf numFmtId="168" fontId="4" fillId="0" borderId="83" xfId="0" applyNumberFormat="1" applyFont="1" applyBorder="1" applyAlignment="1" applyProtection="1">
      <alignment horizontal="center" vertical="center"/>
      <protection hidden="1"/>
    </xf>
    <xf numFmtId="168" fontId="4" fillId="0" borderId="84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2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98" xfId="0" applyFont="1" applyBorder="1" applyAlignment="1" applyProtection="1">
      <alignment horizontal="left" vertical="center"/>
      <protection hidden="1"/>
    </xf>
    <xf numFmtId="168" fontId="4" fillId="6" borderId="41" xfId="0" applyNumberFormat="1" applyFont="1" applyFill="1" applyBorder="1" applyAlignment="1" applyProtection="1">
      <alignment horizontal="center" vertical="center"/>
      <protection locked="0"/>
    </xf>
    <xf numFmtId="168" fontId="4" fillId="6" borderId="37" xfId="0" applyNumberFormat="1" applyFont="1" applyFill="1" applyBorder="1" applyAlignment="1" applyProtection="1">
      <alignment horizontal="center" vertical="center"/>
      <protection locked="0"/>
    </xf>
    <xf numFmtId="168" fontId="4" fillId="6" borderId="48" xfId="0" applyNumberFormat="1" applyFont="1" applyFill="1" applyBorder="1" applyAlignment="1" applyProtection="1">
      <alignment horizontal="center" vertical="center"/>
      <protection locked="0"/>
    </xf>
    <xf numFmtId="168" fontId="4" fillId="6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6" borderId="54" xfId="0" applyFont="1" applyFill="1" applyBorder="1" applyAlignment="1" applyProtection="1">
      <alignment horizontal="center" vertical="center"/>
      <protection locked="0"/>
    </xf>
    <xf numFmtId="0" fontId="0" fillId="6" borderId="94" xfId="0" applyFill="1" applyBorder="1" applyAlignment="1" applyProtection="1">
      <alignment horizontal="center" vertical="center"/>
      <protection locked="0"/>
    </xf>
    <xf numFmtId="0" fontId="0" fillId="6" borderId="4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168" fontId="4" fillId="0" borderId="42" xfId="0" applyNumberFormat="1" applyFont="1" applyBorder="1" applyAlignment="1" applyProtection="1">
      <alignment horizontal="center" vertical="center"/>
      <protection hidden="1"/>
    </xf>
    <xf numFmtId="168" fontId="4" fillId="0" borderId="39" xfId="0" applyNumberFormat="1" applyFont="1" applyBorder="1" applyAlignment="1" applyProtection="1">
      <alignment horizontal="center" vertical="center"/>
      <protection hidden="1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4" fillId="0" borderId="14" xfId="0" applyNumberFormat="1" applyFont="1" applyBorder="1" applyAlignment="1" applyProtection="1">
      <alignment horizontal="center" vertical="center"/>
      <protection hidden="1"/>
    </xf>
    <xf numFmtId="49" fontId="4" fillId="0" borderId="8" xfId="0" applyNumberFormat="1" applyFont="1" applyBorder="1" applyAlignment="1" applyProtection="1">
      <alignment horizontal="center" vertical="center"/>
      <protection hidden="1"/>
    </xf>
    <xf numFmtId="49" fontId="4" fillId="0" borderId="9" xfId="0" applyNumberFormat="1" applyFont="1" applyBorder="1" applyAlignment="1" applyProtection="1">
      <alignment horizontal="center" vertical="center"/>
      <protection hidden="1"/>
    </xf>
    <xf numFmtId="49" fontId="4" fillId="0" borderId="6" xfId="0" applyNumberFormat="1" applyFont="1" applyBorder="1" applyAlignment="1" applyProtection="1">
      <alignment horizontal="center" vertical="center"/>
      <protection hidden="1"/>
    </xf>
    <xf numFmtId="49" fontId="4" fillId="0" borderId="10" xfId="0" applyNumberFormat="1" applyFont="1" applyBorder="1" applyAlignment="1" applyProtection="1">
      <alignment horizontal="center" vertical="center"/>
      <protection hidden="1"/>
    </xf>
    <xf numFmtId="49" fontId="0" fillId="6" borderId="7" xfId="0" applyNumberFormat="1" applyFill="1" applyBorder="1" applyAlignment="1" applyProtection="1">
      <alignment horizontal="center" vertical="center"/>
      <protection locked="0"/>
    </xf>
    <xf numFmtId="49" fontId="0" fillId="6" borderId="14" xfId="0" applyNumberFormat="1" applyFill="1" applyBorder="1" applyAlignment="1" applyProtection="1">
      <alignment horizontal="center" vertical="center"/>
      <protection locked="0"/>
    </xf>
    <xf numFmtId="49" fontId="0" fillId="6" borderId="8" xfId="0" applyNumberFormat="1" applyFill="1" applyBorder="1" applyAlignment="1" applyProtection="1">
      <alignment horizontal="center" vertical="center"/>
      <protection locked="0"/>
    </xf>
    <xf numFmtId="49" fontId="0" fillId="6" borderId="9" xfId="0" applyNumberFormat="1" applyFill="1" applyBorder="1" applyAlignment="1" applyProtection="1">
      <alignment horizontal="center" vertical="center"/>
      <protection locked="0"/>
    </xf>
    <xf numFmtId="49" fontId="0" fillId="6" borderId="6" xfId="0" applyNumberFormat="1" applyFill="1" applyBorder="1" applyAlignment="1" applyProtection="1">
      <alignment horizontal="center" vertical="center"/>
      <protection locked="0"/>
    </xf>
    <xf numFmtId="49" fontId="0" fillId="6" borderId="10" xfId="0" applyNumberFormat="1" applyFill="1" applyBorder="1" applyAlignment="1" applyProtection="1">
      <alignment horizontal="center" vertical="center"/>
      <protection locked="0"/>
    </xf>
    <xf numFmtId="49" fontId="2" fillId="6" borderId="7" xfId="0" applyNumberFormat="1" applyFont="1" applyFill="1" applyBorder="1" applyAlignment="1" applyProtection="1">
      <alignment horizontal="left" vertical="top" wrapText="1"/>
      <protection locked="0"/>
    </xf>
    <xf numFmtId="49" fontId="2" fillId="6" borderId="14" xfId="0" applyNumberFormat="1" applyFont="1" applyFill="1" applyBorder="1" applyAlignment="1" applyProtection="1">
      <alignment horizontal="left" vertical="top" wrapText="1"/>
      <protection locked="0"/>
    </xf>
    <xf numFmtId="49" fontId="2" fillId="6" borderId="8" xfId="0" applyNumberFormat="1" applyFont="1" applyFill="1" applyBorder="1" applyAlignment="1" applyProtection="1">
      <alignment horizontal="left" vertical="top" wrapText="1"/>
      <protection locked="0"/>
    </xf>
    <xf numFmtId="49" fontId="2" fillId="6" borderId="33" xfId="0" applyNumberFormat="1" applyFont="1" applyFill="1" applyBorder="1" applyAlignment="1" applyProtection="1">
      <alignment horizontal="left" vertical="top" wrapText="1"/>
      <protection locked="0"/>
    </xf>
    <xf numFmtId="49" fontId="2" fillId="6" borderId="0" xfId="0" applyNumberFormat="1" applyFont="1" applyFill="1" applyAlignment="1" applyProtection="1">
      <alignment horizontal="left" vertical="top" wrapText="1"/>
      <protection locked="0"/>
    </xf>
    <xf numFmtId="49" fontId="2" fillId="6" borderId="11" xfId="0" applyNumberFormat="1" applyFont="1" applyFill="1" applyBorder="1" applyAlignment="1" applyProtection="1">
      <alignment horizontal="left" vertical="top" wrapText="1"/>
      <protection locked="0"/>
    </xf>
    <xf numFmtId="49" fontId="2" fillId="6" borderId="9" xfId="0" applyNumberFormat="1" applyFont="1" applyFill="1" applyBorder="1" applyAlignment="1" applyProtection="1">
      <alignment horizontal="left" vertical="top" wrapText="1"/>
      <protection locked="0"/>
    </xf>
    <xf numFmtId="49" fontId="2" fillId="6" borderId="6" xfId="0" applyNumberFormat="1" applyFont="1" applyFill="1" applyBorder="1" applyAlignment="1" applyProtection="1">
      <alignment horizontal="left" vertical="top" wrapText="1"/>
      <protection locked="0"/>
    </xf>
    <xf numFmtId="49" fontId="2" fillId="6" borderId="10" xfId="0" applyNumberFormat="1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33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68" fontId="4" fillId="6" borderId="87" xfId="0" applyNumberFormat="1" applyFont="1" applyFill="1" applyBorder="1" applyAlignment="1" applyProtection="1">
      <alignment horizontal="center" vertical="center"/>
      <protection locked="0"/>
    </xf>
    <xf numFmtId="168" fontId="4" fillId="6" borderId="88" xfId="0" applyNumberFormat="1" applyFont="1" applyFill="1" applyBorder="1" applyAlignment="1" applyProtection="1">
      <alignment horizontal="center" vertical="center"/>
      <protection locked="0"/>
    </xf>
    <xf numFmtId="168" fontId="4" fillId="6" borderId="83" xfId="0" applyNumberFormat="1" applyFont="1" applyFill="1" applyBorder="1" applyAlignment="1" applyProtection="1">
      <alignment horizontal="center" vertical="center"/>
      <protection locked="0"/>
    </xf>
    <xf numFmtId="168" fontId="4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/>
      <protection hidden="1"/>
    </xf>
    <xf numFmtId="0" fontId="0" fillId="0" borderId="83" xfId="0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0" fillId="6" borderId="2" xfId="0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168" fontId="20" fillId="0" borderId="43" xfId="0" applyNumberFormat="1" applyFont="1" applyBorder="1" applyAlignment="1" applyProtection="1">
      <alignment horizontal="center" vertical="center"/>
      <protection hidden="1"/>
    </xf>
    <xf numFmtId="168" fontId="20" fillId="0" borderId="40" xfId="0" applyNumberFormat="1" applyFont="1" applyBorder="1" applyAlignment="1" applyProtection="1">
      <alignment horizontal="center" vertical="center"/>
      <protection hidden="1"/>
    </xf>
    <xf numFmtId="168" fontId="20" fillId="0" borderId="42" xfId="0" applyNumberFormat="1" applyFont="1" applyBorder="1" applyAlignment="1" applyProtection="1">
      <alignment horizontal="center" vertical="center"/>
      <protection hidden="1"/>
    </xf>
    <xf numFmtId="168" fontId="20" fillId="0" borderId="39" xfId="0" applyNumberFormat="1" applyFont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18" fillId="0" borderId="99" xfId="0" applyFont="1" applyBorder="1" applyAlignment="1" applyProtection="1">
      <alignment horizontal="center" vertical="center" wrapText="1"/>
      <protection hidden="1"/>
    </xf>
    <xf numFmtId="0" fontId="18" fillId="0" borderId="100" xfId="0" applyFont="1" applyBorder="1" applyAlignment="1" applyProtection="1">
      <alignment horizontal="center" vertical="center" wrapText="1"/>
      <protection hidden="1"/>
    </xf>
    <xf numFmtId="168" fontId="4" fillId="6" borderId="51" xfId="0" applyNumberFormat="1" applyFont="1" applyFill="1" applyBorder="1" applyAlignment="1" applyProtection="1">
      <alignment horizontal="center" vertical="center"/>
      <protection locked="0"/>
    </xf>
    <xf numFmtId="168" fontId="4" fillId="6" borderId="52" xfId="0" applyNumberFormat="1" applyFont="1" applyFill="1" applyBorder="1" applyAlignment="1" applyProtection="1">
      <alignment horizontal="center" vertical="center"/>
      <protection locked="0"/>
    </xf>
    <xf numFmtId="168" fontId="4" fillId="6" borderId="43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99" xfId="0" applyFont="1" applyFill="1" applyBorder="1" applyAlignment="1" applyProtection="1">
      <alignment horizontal="center"/>
      <protection locked="0"/>
    </xf>
    <xf numFmtId="0" fontId="4" fillId="0" borderId="99" xfId="0" applyFont="1" applyBorder="1" applyAlignment="1" applyProtection="1">
      <alignment horizontal="left" vertical="center"/>
      <protection hidden="1"/>
    </xf>
    <xf numFmtId="168" fontId="4" fillId="0" borderId="41" xfId="0" applyNumberFormat="1" applyFont="1" applyBorder="1" applyAlignment="1" applyProtection="1">
      <alignment horizontal="center" vertical="center"/>
      <protection hidden="1"/>
    </xf>
    <xf numFmtId="168" fontId="4" fillId="0" borderId="37" xfId="0" applyNumberFormat="1" applyFont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/>
      <protection hidden="1"/>
    </xf>
    <xf numFmtId="0" fontId="0" fillId="0" borderId="99" xfId="0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horizontal="left" vertical="center"/>
      <protection hidden="1"/>
    </xf>
    <xf numFmtId="0" fontId="2" fillId="0" borderId="99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168" fontId="0" fillId="0" borderId="43" xfId="0" applyNumberFormat="1" applyBorder="1" applyAlignment="1" applyProtection="1">
      <alignment horizontal="center" vertical="center"/>
      <protection hidden="1"/>
    </xf>
    <xf numFmtId="168" fontId="0" fillId="0" borderId="40" xfId="0" applyNumberFormat="1" applyBorder="1" applyAlignment="1" applyProtection="1">
      <alignment horizontal="center" vertical="center"/>
      <protection hidden="1"/>
    </xf>
    <xf numFmtId="168" fontId="0" fillId="0" borderId="42" xfId="0" applyNumberFormat="1" applyBorder="1" applyAlignment="1" applyProtection="1">
      <alignment horizontal="center" vertical="center"/>
      <protection hidden="1"/>
    </xf>
    <xf numFmtId="168" fontId="0" fillId="0" borderId="39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33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4" fontId="2" fillId="6" borderId="7" xfId="0" applyNumberFormat="1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hidden="1"/>
    </xf>
    <xf numFmtId="0" fontId="12" fillId="0" borderId="56" xfId="0" applyFont="1" applyBorder="1" applyAlignment="1" applyProtection="1">
      <alignment horizontal="center" vertical="center"/>
      <protection hidden="1"/>
    </xf>
    <xf numFmtId="0" fontId="0" fillId="0" borderId="61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1" fontId="0" fillId="0" borderId="33" xfId="0" applyNumberFormat="1" applyBorder="1" applyAlignment="1" applyProtection="1">
      <alignment horizontal="center" vertical="center"/>
      <protection locked="0"/>
    </xf>
    <xf numFmtId="14" fontId="0" fillId="6" borderId="5" xfId="0" applyNumberFormat="1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164" fontId="0" fillId="6" borderId="7" xfId="0" applyNumberFormat="1" applyFill="1" applyBorder="1" applyAlignment="1" applyProtection="1">
      <alignment horizontal="center" vertical="center"/>
      <protection locked="0"/>
    </xf>
    <xf numFmtId="164" fontId="0" fillId="6" borderId="79" xfId="0" applyNumberFormat="1" applyFill="1" applyBorder="1" applyAlignment="1" applyProtection="1">
      <alignment horizontal="center" vertical="center"/>
      <protection locked="0"/>
    </xf>
    <xf numFmtId="164" fontId="0" fillId="6" borderId="44" xfId="0" applyNumberFormat="1" applyFill="1" applyBorder="1" applyAlignment="1" applyProtection="1">
      <alignment horizontal="center" vertical="center"/>
      <protection locked="0"/>
    </xf>
    <xf numFmtId="164" fontId="0" fillId="6" borderId="80" xfId="0" applyNumberFormat="1" applyFill="1" applyBorder="1" applyAlignment="1" applyProtection="1">
      <alignment horizontal="center" vertical="center"/>
      <protection locked="0"/>
    </xf>
    <xf numFmtId="14" fontId="0" fillId="6" borderId="41" xfId="0" applyNumberFormat="1" applyFill="1" applyBorder="1" applyAlignment="1" applyProtection="1">
      <alignment horizontal="center" vertical="center"/>
      <protection locked="0"/>
    </xf>
    <xf numFmtId="0" fontId="0" fillId="6" borderId="42" xfId="0" applyFill="1" applyBorder="1" applyAlignment="1" applyProtection="1">
      <alignment horizontal="center" vertical="center"/>
      <protection locked="0"/>
    </xf>
    <xf numFmtId="164" fontId="0" fillId="6" borderId="2" xfId="0" applyNumberFormat="1" applyFill="1" applyBorder="1" applyAlignment="1" applyProtection="1">
      <alignment horizontal="center" vertical="center"/>
      <protection locked="0"/>
    </xf>
    <xf numFmtId="164" fontId="0" fillId="6" borderId="37" xfId="0" applyNumberFormat="1" applyFill="1" applyBorder="1" applyAlignment="1" applyProtection="1">
      <alignment horizontal="center" vertical="center"/>
      <protection locked="0"/>
    </xf>
    <xf numFmtId="164" fontId="0" fillId="6" borderId="35" xfId="0" applyNumberFormat="1" applyFill="1" applyBorder="1" applyAlignment="1" applyProtection="1">
      <alignment horizontal="center" vertical="center"/>
      <protection locked="0"/>
    </xf>
    <xf numFmtId="164" fontId="0" fillId="6" borderId="39" xfId="0" applyNumberForma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1" fontId="0" fillId="6" borderId="37" xfId="0" applyNumberFormat="1" applyFill="1" applyBorder="1" applyAlignment="1" applyProtection="1">
      <alignment horizontal="center" vertical="center"/>
      <protection locked="0"/>
    </xf>
    <xf numFmtId="1" fontId="0" fillId="6" borderId="39" xfId="0" applyNumberFormat="1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164" fontId="0" fillId="6" borderId="9" xfId="0" applyNumberFormat="1" applyFill="1" applyBorder="1" applyAlignment="1" applyProtection="1">
      <alignment horizontal="center" vertical="center"/>
      <protection locked="0"/>
    </xf>
    <xf numFmtId="164" fontId="0" fillId="6" borderId="78" xfId="0" applyNumberForma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4" fillId="6" borderId="7" xfId="0" applyNumberFormat="1" applyFont="1" applyFill="1" applyBorder="1" applyAlignment="1" applyProtection="1">
      <alignment horizontal="center" vertical="center"/>
      <protection locked="0"/>
    </xf>
    <xf numFmtId="1" fontId="0" fillId="6" borderId="75" xfId="0" applyNumberFormat="1" applyFill="1" applyBorder="1" applyAlignment="1" applyProtection="1">
      <alignment horizontal="center" vertical="center"/>
      <protection locked="0"/>
    </xf>
    <xf numFmtId="1" fontId="0" fillId="6" borderId="40" xfId="0" applyNumberFormat="1" applyFill="1" applyBorder="1" applyAlignment="1" applyProtection="1">
      <alignment horizontal="center" vertical="center"/>
      <protection locked="0"/>
    </xf>
    <xf numFmtId="164" fontId="4" fillId="6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8" xfId="0" applyFont="1" applyBorder="1" applyAlignment="1" applyProtection="1">
      <alignment horizontal="center" vertical="center" wrapText="1"/>
      <protection hidden="1"/>
    </xf>
    <xf numFmtId="0" fontId="18" fillId="0" borderId="35" xfId="0" applyFont="1" applyBorder="1" applyAlignment="1" applyProtection="1">
      <alignment horizontal="center" vertical="center" wrapText="1"/>
      <protection hidden="1"/>
    </xf>
    <xf numFmtId="0" fontId="18" fillId="0" borderId="37" xfId="0" applyFont="1" applyBorder="1" applyAlignment="1" applyProtection="1">
      <alignment horizontal="center" vertical="center" wrapText="1"/>
      <protection hidden="1"/>
    </xf>
    <xf numFmtId="0" fontId="18" fillId="0" borderId="39" xfId="0" applyFont="1" applyBorder="1" applyAlignment="1" applyProtection="1">
      <alignment horizontal="center" vertical="center" wrapText="1"/>
      <protection hidden="1"/>
    </xf>
    <xf numFmtId="0" fontId="18" fillId="0" borderId="41" xfId="0" applyFont="1" applyBorder="1" applyAlignment="1" applyProtection="1">
      <alignment horizontal="center" vertical="center" wrapText="1"/>
      <protection hidden="1"/>
    </xf>
    <xf numFmtId="0" fontId="18" fillId="0" borderId="42" xfId="0" applyFont="1" applyBorder="1" applyAlignment="1" applyProtection="1">
      <alignment horizontal="center" vertical="center" wrapText="1"/>
      <protection hidden="1"/>
    </xf>
    <xf numFmtId="0" fontId="18" fillId="0" borderId="102" xfId="0" applyFont="1" applyBorder="1" applyAlignment="1" applyProtection="1">
      <alignment horizontal="center" vertical="center"/>
      <protection hidden="1"/>
    </xf>
    <xf numFmtId="0" fontId="18" fillId="0" borderId="14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10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03" xfId="0" applyFont="1" applyBorder="1" applyAlignment="1" applyProtection="1">
      <alignment horizontal="center" vertical="center"/>
      <protection hidden="1"/>
    </xf>
    <xf numFmtId="14" fontId="0" fillId="6" borderId="10" xfId="0" applyNumberFormat="1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164" fontId="0" fillId="6" borderId="36" xfId="0" applyNumberFormat="1" applyFill="1" applyBorder="1" applyAlignment="1" applyProtection="1">
      <alignment horizontal="center" vertical="center"/>
      <protection locked="0"/>
    </xf>
    <xf numFmtId="164" fontId="0" fillId="6" borderId="40" xfId="0" applyNumberFormat="1" applyFill="1" applyBorder="1" applyAlignment="1" applyProtection="1">
      <alignment horizontal="center" vertical="center"/>
      <protection locked="0"/>
    </xf>
    <xf numFmtId="14" fontId="0" fillId="6" borderId="43" xfId="0" applyNumberFormat="1" applyFill="1" applyBorder="1" applyAlignment="1" applyProtection="1">
      <alignment horizontal="center" vertical="center"/>
      <protection locked="0"/>
    </xf>
    <xf numFmtId="164" fontId="4" fillId="6" borderId="76" xfId="0" applyNumberFormat="1" applyFont="1" applyFill="1" applyBorder="1" applyAlignment="1" applyProtection="1">
      <alignment horizontal="center" vertical="center"/>
      <protection locked="0"/>
    </xf>
    <xf numFmtId="164" fontId="4" fillId="6" borderId="77" xfId="0" applyNumberFormat="1" applyFont="1" applyFill="1" applyBorder="1" applyAlignment="1" applyProtection="1">
      <alignment horizontal="center" vertical="center"/>
      <protection locked="0"/>
    </xf>
    <xf numFmtId="164" fontId="4" fillId="6" borderId="9" xfId="0" applyNumberFormat="1" applyFont="1" applyFill="1" applyBorder="1" applyAlignment="1" applyProtection="1">
      <alignment horizontal="center" vertical="center"/>
      <protection locked="0"/>
    </xf>
    <xf numFmtId="164" fontId="4" fillId="6" borderId="78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7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5" fillId="4" borderId="0" xfId="2" applyFont="1" applyFill="1" applyAlignment="1">
      <alignment vertical="center"/>
    </xf>
    <xf numFmtId="0" fontId="0" fillId="0" borderId="0" xfId="0"/>
    <xf numFmtId="0" fontId="54" fillId="4" borderId="0" xfId="2" applyFont="1" applyFill="1" applyAlignment="1" applyProtection="1">
      <alignment horizontal="left" vertical="center" wrapText="1"/>
      <protection locked="0"/>
    </xf>
    <xf numFmtId="0" fontId="77" fillId="0" borderId="0" xfId="0" applyFont="1" applyAlignment="1">
      <alignment horizontal="left" wrapText="1"/>
    </xf>
    <xf numFmtId="0" fontId="22" fillId="0" borderId="0" xfId="2" applyFont="1" applyAlignment="1">
      <alignment vertical="justify"/>
    </xf>
    <xf numFmtId="0" fontId="22" fillId="0" borderId="0" xfId="2" applyFont="1" applyAlignment="1">
      <alignment horizontal="left"/>
    </xf>
    <xf numFmtId="0" fontId="59" fillId="0" borderId="0" xfId="7" applyFont="1" applyBorder="1" applyAlignment="1">
      <alignment horizontal="left"/>
    </xf>
    <xf numFmtId="0" fontId="62" fillId="0" borderId="0" xfId="3" applyFont="1" applyAlignment="1">
      <alignment vertical="justify"/>
    </xf>
    <xf numFmtId="0" fontId="63" fillId="0" borderId="0" xfId="3" applyFont="1"/>
    <xf numFmtId="0" fontId="65" fillId="0" borderId="0" xfId="8" applyFont="1" applyBorder="1" applyAlignment="1"/>
    <xf numFmtId="0" fontId="66" fillId="0" borderId="0" xfId="2" applyFont="1"/>
    <xf numFmtId="0" fontId="62" fillId="0" borderId="0" xfId="2" applyFont="1" applyAlignment="1">
      <alignment vertical="justify"/>
    </xf>
    <xf numFmtId="0" fontId="62" fillId="0" borderId="0" xfId="2" applyFont="1"/>
    <xf numFmtId="0" fontId="62" fillId="0" borderId="0" xfId="2" applyFont="1" applyAlignment="1">
      <alignment horizontal="left" wrapText="1"/>
    </xf>
    <xf numFmtId="0" fontId="62" fillId="0" borderId="0" xfId="2" applyFont="1" applyAlignment="1">
      <alignment vertical="justify" wrapText="1"/>
    </xf>
    <xf numFmtId="0" fontId="48" fillId="11" borderId="0" xfId="3" applyFont="1" applyFill="1" applyAlignment="1">
      <alignment horizontal="center" vertical="top" wrapText="1"/>
    </xf>
    <xf numFmtId="0" fontId="4" fillId="0" borderId="0" xfId="3" applyAlignment="1">
      <alignment vertical="top" wrapText="1"/>
    </xf>
    <xf numFmtId="0" fontId="49" fillId="0" borderId="0" xfId="3" applyFont="1" applyAlignment="1">
      <alignment horizontal="left" vertical="center" wrapText="1"/>
    </xf>
    <xf numFmtId="0" fontId="49" fillId="11" borderId="0" xfId="3" quotePrefix="1" applyFont="1" applyFill="1" applyAlignment="1">
      <alignment horizontal="left" vertical="center" wrapText="1"/>
    </xf>
    <xf numFmtId="14" fontId="26" fillId="9" borderId="2" xfId="0" applyNumberFormat="1" applyFont="1" applyFill="1" applyBorder="1" applyAlignment="1" applyProtection="1">
      <alignment horizontal="center"/>
      <protection locked="0"/>
    </xf>
    <xf numFmtId="0" fontId="28" fillId="0" borderId="2" xfId="0" applyFont="1" applyBorder="1" applyAlignment="1">
      <alignment horizontal="center" vertical="center"/>
    </xf>
    <xf numFmtId="0" fontId="26" fillId="9" borderId="2" xfId="0" applyFont="1" applyFill="1" applyBorder="1" applyAlignment="1" applyProtection="1">
      <alignment horizontal="center" wrapText="1"/>
      <protection locked="0"/>
    </xf>
    <xf numFmtId="14" fontId="26" fillId="9" borderId="3" xfId="0" applyNumberFormat="1" applyFont="1" applyFill="1" applyBorder="1" applyAlignment="1" applyProtection="1">
      <alignment horizontal="center"/>
      <protection locked="0"/>
    </xf>
    <xf numFmtId="14" fontId="26" fillId="9" borderId="5" xfId="0" applyNumberFormat="1" applyFont="1" applyFill="1" applyBorder="1" applyAlignment="1" applyProtection="1">
      <alignment horizontal="center"/>
      <protection locked="0"/>
    </xf>
    <xf numFmtId="14" fontId="26" fillId="9" borderId="2" xfId="0" applyNumberFormat="1" applyFont="1" applyFill="1" applyBorder="1" applyAlignment="1" applyProtection="1">
      <alignment horizontal="center" vertical="center"/>
      <protection locked="0"/>
    </xf>
    <xf numFmtId="0" fontId="26" fillId="9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6" fillId="9" borderId="2" xfId="0" applyFont="1" applyFill="1" applyBorder="1" applyAlignment="1" applyProtection="1">
      <alignment horizontal="center"/>
      <protection locked="0"/>
    </xf>
    <xf numFmtId="0" fontId="26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/>
    </xf>
    <xf numFmtId="0" fontId="32" fillId="3" borderId="6" xfId="0" applyFont="1" applyFill="1" applyBorder="1" applyAlignment="1">
      <alignment horizontal="center" vertical="center"/>
    </xf>
    <xf numFmtId="0" fontId="33" fillId="0" borderId="0" xfId="0" applyFont="1"/>
    <xf numFmtId="0" fontId="33" fillId="0" borderId="34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3" fillId="0" borderId="1" xfId="0" applyFont="1" applyBorder="1"/>
    <xf numFmtId="0" fontId="33" fillId="0" borderId="21" xfId="0" applyFont="1" applyBorder="1" applyAlignment="1">
      <alignment vertical="center"/>
    </xf>
    <xf numFmtId="0" fontId="30" fillId="3" borderId="6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32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7" borderId="67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0">
    <cellStyle name="Link" xfId="1" builtinId="8"/>
    <cellStyle name="Notiz 2" xfId="5" xr:uid="{00000000-0005-0000-0000-000001000000}"/>
    <cellStyle name="Standard" xfId="0" builtinId="0"/>
    <cellStyle name="Standard 2" xfId="3" xr:uid="{00000000-0005-0000-0000-000003000000}"/>
    <cellStyle name="Standard 3" xfId="6" xr:uid="{00000000-0005-0000-0000-000004000000}"/>
    <cellStyle name="Standard_aktueller Entwurf" xfId="2" xr:uid="{00000000-0005-0000-0000-000005000000}"/>
    <cellStyle name="Überschrift 1 2" xfId="7" xr:uid="{00000000-0005-0000-0000-000006000000}"/>
    <cellStyle name="Überschrift 2 2" xfId="9" xr:uid="{00000000-0005-0000-0000-000007000000}"/>
    <cellStyle name="Überschrift 3 2" xfId="8" xr:uid="{00000000-0005-0000-0000-000008000000}"/>
    <cellStyle name="Währung 2" xfId="4" xr:uid="{00000000-0005-0000-0000-000009000000}"/>
  </cellStyles>
  <dxfs count="1">
    <dxf>
      <font>
        <b/>
        <i/>
        <color theme="0"/>
      </font>
      <fill>
        <patternFill patternType="solid">
          <fgColor auto="1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6" dropStyle="combo" dx="16" fmlaLink="$U$9" fmlaRange="Daten!$C$4:$C$9" noThreeD="1" sel="1" val="0"/>
</file>

<file path=xl/ctrlProps/ctrlProp2.xml><?xml version="1.0" encoding="utf-8"?>
<formControlPr xmlns="http://schemas.microsoft.com/office/spreadsheetml/2009/9/main" objectType="Drop" dropLines="4" dropStyle="combo" dx="16" fmlaLink="$U$19" fmlaRange="Daten!$B$12:$B$14" noThreeD="1" sel="1" val="0"/>
</file>

<file path=xl/ctrlProps/ctrlProp3.xml><?xml version="1.0" encoding="utf-8"?>
<formControlPr xmlns="http://schemas.microsoft.com/office/spreadsheetml/2009/9/main" objectType="Drop" dropStyle="combo" dx="16" fmlaLink="$U$25" fmlaRange="Daten!$B$25:$B$28" noThreeD="1" sel="1" val="0"/>
</file>

<file path=xl/ctrlProps/ctrlProp4.xml><?xml version="1.0" encoding="utf-8"?>
<formControlPr xmlns="http://schemas.microsoft.com/office/spreadsheetml/2009/9/main" objectType="Drop" dropLines="7" dropStyle="combo" dx="16" fmlaLink="$U$22" fmlaRange="Daten!$B$17:$B$22" noThreeD="1" sel="1" val="0"/>
</file>

<file path=xl/ctrlProps/ctrlProp5.xml><?xml version="1.0" encoding="utf-8"?>
<formControlPr xmlns="http://schemas.microsoft.com/office/spreadsheetml/2009/9/main" objectType="Drop" dropLines="3" dropStyle="combo" dx="16" fmlaLink="$U$59" fmlaRange="Daten!$B$31:$B$3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at/imgres?imgurl=http://pics.ricardostatic.ch/2_733859450_Big/fanshop/oesterreich-fahne-150cm-x-90-cm-austria.jpg&amp;imgrefurl=http://www.ricardo.ch/kaufen/sports/fanshop/fahnen/oesterreich-fahne-150cm-x-90-cm-austria/v/an733859450/&amp;h=400&amp;w=600&amp;tbnid=zcdPJO9yaeEFcM:&amp;zoom=1&amp;docid=YU1IXfHWIWP4pM&amp;ei=S9SNU7TiBvD04QT1_YDgAQ&amp;tbm=isch&amp;ved=0CCwQMygAMAA&amp;iact=rc&amp;uact=3&amp;dur=160&amp;page=1&amp;start=0&amp;ndsp=20" TargetMode="External"/><Relationship Id="rId2" Type="http://schemas.openxmlformats.org/officeDocument/2006/relationships/hyperlink" Target="http://www.google.at/imgres?imgurl=http://pics.ricardostatic.ch/2_733859450_Big/fanshop/oesterreich-fahne-150cm-x-90-cm-austria.jpg&amp;imgrefurl=http://www.ricardo.ch/kaufen/sports/fanshop/fahnen/oesterreich-fahne-150cm-x-90-cm-austria/v/an733859450/&amp;h=400&amp;w=600&amp;tbnid=zcdPJO9yaeEFcM:&amp;zoom=1&amp;docid=YU1IXfHWIWP4pM&amp;ei=S9SNU7TiBvD04QT1_YDgAQ&amp;tbm=isch&amp;ved=0CCwQMygAMAA&amp;iact=rc&amp;uact=3&amp;dur=440&amp;page=1&amp;start=0&amp;ndsp=20" TargetMode="External"/><Relationship Id="rId1" Type="http://schemas.openxmlformats.org/officeDocument/2006/relationships/image" Target="../media/image8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24</xdr:row>
      <xdr:rowOff>0</xdr:rowOff>
    </xdr:from>
    <xdr:to>
      <xdr:col>19</xdr:col>
      <xdr:colOff>1</xdr:colOff>
      <xdr:row>26</xdr:row>
      <xdr:rowOff>114299</xdr:rowOff>
    </xdr:to>
    <xdr:sp macro="[0]!ZurBestätigungBeherbergungsbetrie" textlink="">
      <xdr:nvSpPr>
        <xdr:cNvPr id="2" name="Text Box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591425" y="3476625"/>
          <a:ext cx="1638301" cy="361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Zur Bestätigung Beherbergungsbetrieb</a:t>
          </a:r>
          <a:endParaRPr lang="de-DE"/>
        </a:p>
      </xdr:txBody>
    </xdr:sp>
    <xdr:clientData fPrintsWithSheet="0"/>
  </xdr:twoCellAnchor>
  <xdr:twoCellAnchor>
    <xdr:from>
      <xdr:col>15</xdr:col>
      <xdr:colOff>304800</xdr:colOff>
      <xdr:row>16</xdr:row>
      <xdr:rowOff>1</xdr:rowOff>
    </xdr:from>
    <xdr:to>
      <xdr:col>19</xdr:col>
      <xdr:colOff>1</xdr:colOff>
      <xdr:row>18</xdr:row>
      <xdr:rowOff>114300</xdr:rowOff>
    </xdr:to>
    <xdr:sp macro="[0]!DruckAntrag" textlink="">
      <xdr:nvSpPr>
        <xdr:cNvPr id="3" name="Text Box 3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591425" y="2486026"/>
          <a:ext cx="1638301" cy="361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Reisegebührenantrag</a:t>
          </a:r>
          <a:endParaRPr lang="de-DE"/>
        </a:p>
      </xdr:txBody>
    </xdr:sp>
    <xdr:clientData fPrintsWithSheet="0"/>
  </xdr:twoCellAnchor>
  <xdr:twoCellAnchor>
    <xdr:from>
      <xdr:col>15</xdr:col>
      <xdr:colOff>314326</xdr:colOff>
      <xdr:row>12</xdr:row>
      <xdr:rowOff>9524</xdr:rowOff>
    </xdr:from>
    <xdr:to>
      <xdr:col>19</xdr:col>
      <xdr:colOff>1</xdr:colOff>
      <xdr:row>15</xdr:row>
      <xdr:rowOff>0</xdr:rowOff>
    </xdr:to>
    <xdr:sp macro="[0]!ZuInformation" textlink="">
      <xdr:nvSpPr>
        <xdr:cNvPr id="5" name="Text Box 3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600951" y="2000249"/>
          <a:ext cx="1628775" cy="3619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Informationen 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zum Formular </a:t>
          </a:r>
          <a:endParaRPr lang="de-DE"/>
        </a:p>
      </xdr:txBody>
    </xdr:sp>
    <xdr:clientData fPrintsWithSheet="0"/>
  </xdr:twoCellAnchor>
  <xdr:twoCellAnchor>
    <xdr:from>
      <xdr:col>15</xdr:col>
      <xdr:colOff>317554</xdr:colOff>
      <xdr:row>20</xdr:row>
      <xdr:rowOff>1</xdr:rowOff>
    </xdr:from>
    <xdr:to>
      <xdr:col>19</xdr:col>
      <xdr:colOff>1</xdr:colOff>
      <xdr:row>22</xdr:row>
      <xdr:rowOff>114300</xdr:rowOff>
    </xdr:to>
    <xdr:sp macro="[0]!zumEinsatzplan" textlink="">
      <xdr:nvSpPr>
        <xdr:cNvPr id="6" name="Text Box 3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604179" y="2981326"/>
          <a:ext cx="1625547" cy="361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zum Einsatzplan für </a:t>
          </a: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berufspraktische Tag</a:t>
          </a:r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11</xdr:col>
          <xdr:colOff>9525</xdr:colOff>
          <xdr:row>10</xdr:row>
          <xdr:rowOff>0</xdr:rowOff>
        </xdr:to>
        <xdr:sp macro="" textlink="">
          <xdr:nvSpPr>
            <xdr:cNvPr id="30721" name="Drop Down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30722" name="Drop Down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30723" name="Drop Down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30724" name="Drop Down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0</xdr:rowOff>
        </xdr:from>
        <xdr:to>
          <xdr:col>19</xdr:col>
          <xdr:colOff>0</xdr:colOff>
          <xdr:row>60</xdr:row>
          <xdr:rowOff>0</xdr:rowOff>
        </xdr:to>
        <xdr:sp macro="" textlink="">
          <xdr:nvSpPr>
            <xdr:cNvPr id="30725" name="Drop Down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199</xdr:row>
      <xdr:rowOff>1</xdr:rowOff>
    </xdr:from>
    <xdr:to>
      <xdr:col>6</xdr:col>
      <xdr:colOff>1</xdr:colOff>
      <xdr:row>217</xdr:row>
      <xdr:rowOff>0</xdr:rowOff>
    </xdr:to>
    <xdr:sp macro="" textlink="" fLocksText="0">
      <xdr:nvSpPr>
        <xdr:cNvPr id="16" name="Text Box 30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" y="25679401"/>
          <a:ext cx="2286000" cy="22288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de-DE" sz="765" b="0" i="0" u="none" strike="noStrike" baseline="0">
              <a:solidFill>
                <a:srgbClr val="000000"/>
              </a:solidFill>
              <a:latin typeface="Arial"/>
              <a:cs typeface="Arial"/>
            </a:rPr>
            <a:t>Datum des Einlangens der Reiserechnung bei der Schulleitung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Antragsfrist spätestens 6 Monate nach</a:t>
          </a:r>
        </a:p>
        <a:p>
          <a:pPr algn="ctr" rtl="0">
            <a:defRPr sz="1000"/>
          </a:pPr>
          <a:r>
            <a:rPr lang="de-DE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Ablauf des Monates der Veranstaltung</a:t>
          </a:r>
          <a:endParaRPr lang="de-DE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765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</a:t>
          </a:r>
        </a:p>
        <a:p>
          <a:pPr algn="ctr" rtl="0">
            <a:defRPr sz="1000"/>
          </a:pPr>
          <a:endParaRPr lang="de-DE" sz="765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600" b="0" i="0" u="none" strike="noStrike" baseline="0">
              <a:ln>
                <a:noFill/>
              </a:ln>
              <a:solidFill>
                <a:schemeClr val="bg1">
                  <a:lumMod val="65000"/>
                  <a:alpha val="34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ea typeface="+mn-ea"/>
              <a:cs typeface="Arial"/>
            </a:rPr>
            <a:t>UNTERSCHRIFT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600" b="0" i="0" u="none" strike="noStrike" baseline="0">
              <a:ln>
                <a:noFill/>
              </a:ln>
              <a:solidFill>
                <a:schemeClr val="bg1">
                  <a:lumMod val="65000"/>
                  <a:alpha val="34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ea typeface="+mn-ea"/>
              <a:cs typeface="Arial"/>
            </a:rPr>
            <a:t>DATUM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DE" sz="1600" b="0" i="0" u="none" strike="noStrike" baseline="0">
            <a:ln>
              <a:noFill/>
            </a:ln>
            <a:solidFill>
              <a:schemeClr val="bg1">
                <a:lumMod val="65000"/>
                <a:alpha val="34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ial"/>
            <a:ea typeface="+mn-ea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DE" sz="1600" b="0" i="0" u="none" strike="noStrike" baseline="0">
            <a:ln>
              <a:noFill/>
            </a:ln>
            <a:solidFill>
              <a:schemeClr val="bg1">
                <a:lumMod val="65000"/>
                <a:alpha val="34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Arial"/>
            <a:ea typeface="+mn-ea"/>
            <a:cs typeface="Arial"/>
          </a:endParaRPr>
        </a:p>
        <a:p>
          <a:pPr algn="ctr" rtl="0">
            <a:defRPr sz="1000"/>
          </a:pPr>
          <a:endParaRPr lang="de-DE" sz="765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765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 fLocksWithSheet="0"/>
  </xdr:twoCellAnchor>
  <xdr:twoCellAnchor>
    <xdr:from>
      <xdr:col>6</xdr:col>
      <xdr:colOff>190500</xdr:colOff>
      <xdr:row>198</xdr:row>
      <xdr:rowOff>123824</xdr:rowOff>
    </xdr:from>
    <xdr:to>
      <xdr:col>12</xdr:col>
      <xdr:colOff>190500</xdr:colOff>
      <xdr:row>216</xdr:row>
      <xdr:rowOff>114300</xdr:rowOff>
    </xdr:to>
    <xdr:sp macro="" textlink="" fLocksText="0">
      <xdr:nvSpPr>
        <xdr:cNvPr id="17" name="Text Box 30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476500" y="25679399"/>
          <a:ext cx="2286000" cy="22193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Die Angaben in diesem  Formular, sowie deren </a:t>
          </a: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sachliche Richtigkeit werden bestätigt. </a:t>
          </a: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Die Reiserechnung wird im Dienstweg  vorgelegt</a:t>
          </a: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de-DE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700"/>
            </a:lnSpc>
            <a:defRPr sz="1000"/>
          </a:pPr>
          <a:r>
            <a:rPr lang="de-DE" sz="1600" b="0" i="0" u="none" strike="noStrike" baseline="0">
              <a:ln>
                <a:noFill/>
              </a:ln>
              <a:solidFill>
                <a:schemeClr val="bg1">
                  <a:lumMod val="65000"/>
                  <a:alpha val="34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UNTERSCHRIFT</a:t>
          </a:r>
        </a:p>
        <a:p>
          <a:pPr algn="ctr" rtl="0">
            <a:lnSpc>
              <a:spcPts val="1700"/>
            </a:lnSpc>
            <a:defRPr sz="1000"/>
          </a:pPr>
          <a:r>
            <a:rPr lang="de-DE" sz="1600" b="0" i="0" u="none" strike="noStrike" baseline="0">
              <a:ln>
                <a:noFill/>
              </a:ln>
              <a:solidFill>
                <a:schemeClr val="bg1">
                  <a:lumMod val="65000"/>
                  <a:alpha val="34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rial"/>
              <a:cs typeface="Arial"/>
            </a:rPr>
            <a:t>DATUM</a:t>
          </a: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de-DE" sz="7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</a:t>
          </a:r>
        </a:p>
        <a:p>
          <a:pPr algn="ctr" rtl="0">
            <a:lnSpc>
              <a:spcPts val="7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Datum, Schulleiter/In</a:t>
          </a:r>
        </a:p>
        <a:p>
          <a:pPr algn="l" rtl="0">
            <a:lnSpc>
              <a:spcPts val="1100"/>
            </a:lnSpc>
            <a:defRPr sz="1000"/>
          </a:pPr>
          <a:endParaRPr lang="de-DE"/>
        </a:p>
      </xdr:txBody>
    </xdr:sp>
    <xdr:clientData fLocksWithSheet="0"/>
  </xdr:twoCellAnchor>
  <xdr:twoCellAnchor>
    <xdr:from>
      <xdr:col>12</xdr:col>
      <xdr:colOff>371475</xdr:colOff>
      <xdr:row>198</xdr:row>
      <xdr:rowOff>114299</xdr:rowOff>
    </xdr:from>
    <xdr:to>
      <xdr:col>19</xdr:col>
      <xdr:colOff>0</xdr:colOff>
      <xdr:row>207</xdr:row>
      <xdr:rowOff>95250</xdr:rowOff>
    </xdr:to>
    <xdr:sp macro="" textlink="" fLocksText="0">
      <xdr:nvSpPr>
        <xdr:cNvPr id="18" name="Text Box 30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200775" y="25507949"/>
          <a:ext cx="3028950" cy="10953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Eingangsstempel </a:t>
          </a:r>
        </a:p>
        <a:p>
          <a:pPr algn="ctr" rtl="0"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Bildungsdirektion für Tirol</a:t>
          </a:r>
        </a:p>
        <a:p>
          <a:pPr algn="ctr" rtl="0"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de-DE"/>
        </a:p>
      </xdr:txBody>
    </xdr:sp>
    <xdr:clientData fLocksWithSheet="0"/>
  </xdr:twoCellAnchor>
  <xdr:twoCellAnchor>
    <xdr:from>
      <xdr:col>0</xdr:col>
      <xdr:colOff>0</xdr:colOff>
      <xdr:row>219</xdr:row>
      <xdr:rowOff>117230</xdr:rowOff>
    </xdr:from>
    <xdr:to>
      <xdr:col>19</xdr:col>
      <xdr:colOff>0</xdr:colOff>
      <xdr:row>226</xdr:row>
      <xdr:rowOff>117231</xdr:rowOff>
    </xdr:to>
    <xdr:sp macro="" textlink="" fLocksText="0">
      <xdr:nvSpPr>
        <xdr:cNvPr id="19" name="Text Box 30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27402692"/>
          <a:ext cx="9187962" cy="8719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 fLocksWithSheet="0"/>
  </xdr:twoCellAnchor>
  <xdr:twoCellAnchor>
    <xdr:from>
      <xdr:col>12</xdr:col>
      <xdr:colOff>371475</xdr:colOff>
      <xdr:row>208</xdr:row>
      <xdr:rowOff>19050</xdr:rowOff>
    </xdr:from>
    <xdr:to>
      <xdr:col>18</xdr:col>
      <xdr:colOff>485774</xdr:colOff>
      <xdr:row>217</xdr:row>
      <xdr:rowOff>1</xdr:rowOff>
    </xdr:to>
    <xdr:sp macro="" textlink="" fLocksText="0">
      <xdr:nvSpPr>
        <xdr:cNvPr id="20" name="Text Box 3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200775" y="26650950"/>
          <a:ext cx="3028949" cy="10953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An Abt. Budget und Wirtschaft</a:t>
          </a: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Rechnerisch richtig. Zur Zahlung angewiesen   </a:t>
          </a:r>
        </a:p>
        <a:p>
          <a:pPr algn="ctr" rtl="0">
            <a:lnSpc>
              <a:spcPts val="8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lnSpc>
              <a:spcPts val="700"/>
            </a:lnSpc>
            <a:defRPr sz="1000"/>
          </a:pPr>
          <a:r>
            <a:rPr lang="de-DE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algn="ctr" rtl="0">
            <a:lnSpc>
              <a:spcPts val="500"/>
            </a:lnSpc>
            <a:defRPr sz="1000"/>
          </a:pPr>
          <a:r>
            <a:rPr lang="de-DE" sz="10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de-DE" sz="800"/>
            <a:t> </a:t>
          </a:r>
          <a:endParaRPr lang="de-DE" sz="500"/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algn="ctr" rtl="0">
            <a:lnSpc>
              <a:spcPts val="500"/>
            </a:lnSpc>
            <a:defRPr sz="1000"/>
          </a:pPr>
          <a:endParaRPr lang="de-DE" sz="500"/>
        </a:p>
        <a:p>
          <a:pPr marL="0" marR="0" indent="0" algn="ctr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500">
              <a:effectLst/>
            </a:rPr>
            <a:t>_________________________________________________________________</a:t>
          </a:r>
        </a:p>
        <a:p>
          <a:pPr algn="ctr" rtl="0">
            <a:lnSpc>
              <a:spcPts val="800"/>
            </a:lnSpc>
            <a:defRPr sz="1000"/>
          </a:pPr>
          <a:r>
            <a:rPr lang="de-DE" sz="800"/>
            <a:t>Datum, Unterschrift Sachbearbeiter/in </a:t>
          </a:r>
          <a:endParaRPr lang="de-DE"/>
        </a:p>
      </xdr:txBody>
    </xdr:sp>
    <xdr:clientData fLocksWithSheet="0"/>
  </xdr:twoCellAnchor>
  <xdr:twoCellAnchor>
    <xdr:from>
      <xdr:col>15</xdr:col>
      <xdr:colOff>314325</xdr:colOff>
      <xdr:row>4</xdr:row>
      <xdr:rowOff>0</xdr:rowOff>
    </xdr:from>
    <xdr:to>
      <xdr:col>19</xdr:col>
      <xdr:colOff>0</xdr:colOff>
      <xdr:row>6</xdr:row>
      <xdr:rowOff>114300</xdr:rowOff>
    </xdr:to>
    <xdr:sp macro="[0]!EingabenLoeschen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600950" y="1000125"/>
          <a:ext cx="1628775" cy="361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de-DE" sz="1100"/>
            <a:t>Eingaben</a:t>
          </a:r>
          <a:r>
            <a:rPr lang="de-DE" sz="1100" baseline="0"/>
            <a:t> löschen</a:t>
          </a:r>
        </a:p>
      </xdr:txBody>
    </xdr:sp>
    <xdr:clientData/>
  </xdr:twoCellAnchor>
  <xdr:oneCellAnchor>
    <xdr:from>
      <xdr:col>22</xdr:col>
      <xdr:colOff>0</xdr:colOff>
      <xdr:row>210</xdr:row>
      <xdr:rowOff>38100</xdr:rowOff>
    </xdr:from>
    <xdr:ext cx="184731" cy="26456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2679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12</xdr:col>
      <xdr:colOff>161925</xdr:colOff>
      <xdr:row>0</xdr:row>
      <xdr:rowOff>57150</xdr:rowOff>
    </xdr:from>
    <xdr:to>
      <xdr:col>19</xdr:col>
      <xdr:colOff>123825</xdr:colOff>
      <xdr:row>2</xdr:row>
      <xdr:rowOff>104775</xdr:rowOff>
    </xdr:to>
    <xdr:pic>
      <xdr:nvPicPr>
        <xdr:cNvPr id="22" name="Grafik 21" descr="C:\Users\u0306703\AppData\Local\Microsoft\Windows\Temporary Internet Files\Content.Outlook\3H1SBW2F\Bildungsdirektion_T_Logo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7150"/>
          <a:ext cx="336232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710565</xdr:colOff>
      <xdr:row>2</xdr:row>
      <xdr:rowOff>117475</xdr:rowOff>
    </xdr:from>
    <xdr:to>
      <xdr:col>7</xdr:col>
      <xdr:colOff>692844</xdr:colOff>
      <xdr:row>4</xdr:row>
      <xdr:rowOff>60325</xdr:rowOff>
    </xdr:to>
    <xdr:sp macro="[1]!ZumFormular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96765" y="546100"/>
          <a:ext cx="1582479" cy="381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Zum Formular</a:t>
          </a:r>
          <a:endParaRPr lang="de-DE"/>
        </a:p>
      </xdr:txBody>
    </xdr:sp>
    <xdr:clientData fPrintsWithSheet="0"/>
  </xdr:twoCellAnchor>
  <xdr:twoCellAnchor editAs="oneCell">
    <xdr:from>
      <xdr:col>1</xdr:col>
      <xdr:colOff>390525</xdr:colOff>
      <xdr:row>38</xdr:row>
      <xdr:rowOff>9526</xdr:rowOff>
    </xdr:from>
    <xdr:to>
      <xdr:col>8</xdr:col>
      <xdr:colOff>94281</xdr:colOff>
      <xdr:row>46</xdr:row>
      <xdr:rowOff>386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25" y="9439276"/>
          <a:ext cx="5113956" cy="151486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323849</xdr:colOff>
      <xdr:row>54</xdr:row>
      <xdr:rowOff>105735</xdr:rowOff>
    </xdr:from>
    <xdr:to>
      <xdr:col>8</xdr:col>
      <xdr:colOff>715270</xdr:colOff>
      <xdr:row>58</xdr:row>
      <xdr:rowOff>66786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49" y="12583485"/>
          <a:ext cx="5801621" cy="723051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46</xdr:row>
      <xdr:rowOff>138707</xdr:rowOff>
    </xdr:from>
    <xdr:to>
      <xdr:col>8</xdr:col>
      <xdr:colOff>648563</xdr:colOff>
      <xdr:row>52</xdr:row>
      <xdr:rowOff>34958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6350" y="11092457"/>
          <a:ext cx="5620613" cy="103925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63</xdr:row>
      <xdr:rowOff>123825</xdr:rowOff>
    </xdr:from>
    <xdr:to>
      <xdr:col>7</xdr:col>
      <xdr:colOff>755964</xdr:colOff>
      <xdr:row>69</xdr:row>
      <xdr:rowOff>85725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5459075"/>
          <a:ext cx="5975664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3190875</xdr:colOff>
      <xdr:row>0</xdr:row>
      <xdr:rowOff>742950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181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1224059</xdr:colOff>
      <xdr:row>0</xdr:row>
      <xdr:rowOff>281061</xdr:rowOff>
    </xdr:to>
    <xdr:sp macro="[0]!ZuInformation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0"/>
          <a:ext cx="1224059" cy="28106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Zurück zum Formular</a:t>
          </a:r>
          <a:endParaRPr lang="de-DE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228600</xdr:rowOff>
    </xdr:from>
    <xdr:to>
      <xdr:col>12</xdr:col>
      <xdr:colOff>333375</xdr:colOff>
      <xdr:row>3</xdr:row>
      <xdr:rowOff>228600</xdr:rowOff>
    </xdr:to>
    <xdr:sp macro="[0]!ZumFormular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300-000002200000}"/>
            </a:ext>
          </a:extLst>
        </xdr:cNvPr>
        <xdr:cNvSpPr txBox="1">
          <a:spLocks noChangeArrowheads="1"/>
        </xdr:cNvSpPr>
      </xdr:nvSpPr>
      <xdr:spPr bwMode="auto">
        <a:xfrm>
          <a:off x="4610100" y="476250"/>
          <a:ext cx="752475" cy="495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Zum Formular</a:t>
          </a:r>
          <a:endParaRPr lang="de-DE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180976</xdr:colOff>
      <xdr:row>0</xdr:row>
      <xdr:rowOff>85725</xdr:rowOff>
    </xdr:from>
    <xdr:to>
      <xdr:col>20</xdr:col>
      <xdr:colOff>476251</xdr:colOff>
      <xdr:row>2</xdr:row>
      <xdr:rowOff>81855</xdr:rowOff>
    </xdr:to>
    <xdr:sp macro="[0]!ZumFormular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SpPr txBox="1">
          <a:spLocks noChangeArrowheads="1"/>
        </xdr:cNvSpPr>
      </xdr:nvSpPr>
      <xdr:spPr bwMode="auto">
        <a:xfrm>
          <a:off x="5494140" y="85725"/>
          <a:ext cx="1232892" cy="3607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Zum Formular</a:t>
          </a:r>
          <a:endParaRPr lang="de-DE"/>
        </a:p>
      </xdr:txBody>
    </xdr:sp>
    <xdr:clientData fPrintsWithSheet="0"/>
  </xdr:twoCellAnchor>
  <xdr:twoCellAnchor>
    <xdr:from>
      <xdr:col>17</xdr:col>
      <xdr:colOff>186037</xdr:colOff>
      <xdr:row>3</xdr:row>
      <xdr:rowOff>14883</xdr:rowOff>
    </xdr:from>
    <xdr:to>
      <xdr:col>20</xdr:col>
      <xdr:colOff>491134</xdr:colOff>
      <xdr:row>4</xdr:row>
      <xdr:rowOff>148828</xdr:rowOff>
    </xdr:to>
    <xdr:sp macro="[0]!Nächtigung" textlink="">
      <xdr:nvSpPr>
        <xdr:cNvPr id="4" name="Text Box 29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499201" y="543223"/>
          <a:ext cx="1242714" cy="3348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Druck Bestätigung Beherbergungsbetrieb</a:t>
          </a:r>
          <a:endParaRPr lang="de-DE"/>
        </a:p>
      </xdr:txBody>
    </xdr:sp>
    <xdr:clientData fPrintsWithSheet="0"/>
  </xdr:twoCellAnchor>
  <xdr:twoCellAnchor editAs="oneCell">
    <xdr:from>
      <xdr:col>17</xdr:col>
      <xdr:colOff>193476</xdr:colOff>
      <xdr:row>5</xdr:row>
      <xdr:rowOff>88924</xdr:rowOff>
    </xdr:from>
    <xdr:to>
      <xdr:col>20</xdr:col>
      <xdr:colOff>282774</xdr:colOff>
      <xdr:row>10</xdr:row>
      <xdr:rowOff>32842</xdr:rowOff>
    </xdr:to>
    <xdr:pic macro="[0]!Englisch">
      <xdr:nvPicPr>
        <xdr:cNvPr id="6" name="irc_mi" descr="http://www.voyagesphotosmanu.com/Complet/images/flagge_england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6640" y="981893"/>
          <a:ext cx="1026915" cy="77735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 fPrintsWithSheet="0"/>
  </xdr:twoCellAnchor>
  <xdr:twoCellAnchor editAs="oneCell">
    <xdr:from>
      <xdr:col>17</xdr:col>
      <xdr:colOff>178593</xdr:colOff>
      <xdr:row>10</xdr:row>
      <xdr:rowOff>92093</xdr:rowOff>
    </xdr:from>
    <xdr:to>
      <xdr:col>20</xdr:col>
      <xdr:colOff>266976</xdr:colOff>
      <xdr:row>14</xdr:row>
      <xdr:rowOff>68720</xdr:rowOff>
    </xdr:to>
    <xdr:pic macro="[0]!Italienisch">
      <xdr:nvPicPr>
        <xdr:cNvPr id="8" name="irc_mi" descr="http://www.fahnenflaggen.com/wp-content/uploads/2011/11/Italien-Nationalflagge-Nationalfahne-Flagge-Italien-Fahne-Italien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491757" y="1818499"/>
          <a:ext cx="1026000" cy="7058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112500"/>
        </a:effectLst>
      </xdr:spPr>
    </xdr:pic>
    <xdr:clientData fLocksWithSheet="0"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251454</xdr:colOff>
      <xdr:row>4</xdr:row>
      <xdr:rowOff>60325</xdr:rowOff>
    </xdr:from>
    <xdr:to>
      <xdr:col>16</xdr:col>
      <xdr:colOff>114300</xdr:colOff>
      <xdr:row>8</xdr:row>
      <xdr:rowOff>0</xdr:rowOff>
    </xdr:to>
    <xdr:pic>
      <xdr:nvPicPr>
        <xdr:cNvPr id="11" name="irc_mi" descr="http://www.voyagesphotosmanu.com/Complet/images/flagge_england.jp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629" y="822325"/>
          <a:ext cx="977271" cy="73977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 fPrintsWithSheet="0"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13</xdr:row>
      <xdr:rowOff>66675</xdr:rowOff>
    </xdr:to>
    <xdr:sp macro="" textlink="">
      <xdr:nvSpPr>
        <xdr:cNvPr id="23842" name="AutoShape 3" descr="data:image/jpeg;base64,/9j/4AAQSkZJRgABAQAAAQABAAD/2wCEAAkGBxMHDxMUBxIVEBASFxEUFhERDRsWEhoUFBQiGBURGBgcHigiHCYnJxQYITIhJSktOi4uHSAzQjYwNyktLisBCgoKDg0OGxAQGjQkHyYwLCw4NC0uNywsLCwsLCwsNCwsLSwsLCwsLCwxLCwsLCwsLCwsLCwsLCwsLCwsLCwsLP/AABEIALcBEwMBEQACEQEDEQH/xAAbAAEAAgMBAQAAAAAAAAAAAAAABgcDBAUCAf/EAEAQAAEDAgMGBAQEAgcJAAAAAAEAAgMEEQUSIQYTFzFT0iJBkpQHFDJRI0JhcVKRJDNDYoGh0RZUcnOCk8Hw8f/EABsBAQADAQEBAQAAAAAAAAAAAAABAwQFAgYH/8QAMBEBAAECBAUEAQMDBQAAAAAAAAECAwQRFFEVITFSkQUSFkETImFxMkLwgaGx0eH/2gAMAwEAAhEDEQA/AIEuK/TxAQEBAQEBAQEBAQEBAQEBAQEBAQEBAQEBAQEBAQEBAQEBAQEBAQEBAQEBAQEBAQEBAQEBAQEBAQEBAQEBAQEBAQEBAQEBAQEBAQEBAQEBAQEBAQEBAQEBAQEBAQEBAQEBAQEBAQEBAQEBAQEBAQEBAQEBAQEBAQEBAQEBAQEBAQEBAQEBAQEBAQEBAQEBAQEBAQEBAQEBAQEBAQEBAQEBAQEBAQEBAQEBAQEBAQEBAQEBAQEBAQEBAQEBAQEBAQLICAgICAgICAgICAgICAgICAgICAgICAgICAgICAgIFkH0NvyRGZZDN0tn6ZlTPkqgS0gn6raj7/f7afv5JziJnJz/AFK/ctWvdROXPbN2MTwuGGB5p2sc+zQCyUkg3sSdbef/AMslEzX0iXFwnqN2q9EV1ckb+VOt/DYX8Rtca6j+Vl6iiX0dWJtxMZTnnOXJhyrz9LoqgAvyR6jm+ICAgICAgICAgICAgICCw+EVX16f1P7Fr0lW7535Fa7JOEVX16f1P7E0lW58itdknCGr69P6n9iaSrc+RWuyThDV9en9T+xNJVufIrXZJwiq+vT+p/Ymkq3PkVrsk4Q1fXp/U/sTSVbnyK12ScIavr0/qf2JpKtz5Fa7JOEVX16f1P7E0lW58itdknCKr69P6n9iaSrc+RWuyThDV9en9T+xNJVufIrXZJwhq+vT+p/Ymkq3PkVrsk4RVfXp/U/sTSVbnyK12ScIqvr0/qf2Jo6tz5Fa7JRfHsKi2ZlMeL1UW8H9kIZ81v4g7dhv+NyFOkmPt4q9ftz/AGzDUw6qhnO9YJmMhbmc5273LiwWY0SOsbu0GUAWvoPNaKbUZc4cW/6hcqqn2VTlLzgdI7HZJWsbl3TG1ByuzO3L3NuLAAEtEoNw0fS/S9gq7uHpnnDbg/WrtEeyvny5Jjg+GUTaXLiZjqPESSwS5zc+FpaWBpta9ibaDmudfsYiP1WLkR/PRGOxNV+5+qOX8q82jw84RVF8IDYi/NGYrsLQCCG6i7Hcjyt5jTRdPC3Pfb59fLj3IqpmUgGFyVFNNUVF4XRRyTCGZpa6SFvhLo3NbleLus43/M3QX8Xqq1n0b8Pj/wAUZzHuy6R9RO7nYRVsroZGVDJN4wslDKcRl7mW5MbICdAbn6i648rBeotUZZZKp9RxE1zXNXOYy5MdPiNLUOLZ5RTmwaDUCR5BAsf6tptr9xpr+lqK8PMzydLD+sRboimvOU0w/wCF9RiUbZKSeAxv1aXCVhI+9nRg/wCSr0dW7b8it9ktjhDV9en9T+xNHVufIrfZJwiq+vT+p/Ymkq3PkVrsk4Q1fXp/U/sTSVbnyK12ScIavr0/qf2JpKtz5Fa7JOEVX16f1P7E0lW58itdknCGr69P6n9iaSrc+RWuyThDV9en9T+xNJVufIrXZJwiq+vT+p/Ymkq3PkVrsk4RVfXp/U/sTSVbnyK12ScIavr0/qf2JpKtz5Fa7JOENX16f1P7E0lW58itdknCKr69P6n9iaOrc+RWuyThDV9en9T+xNHVufIrfZK61vfJCAgICAgICAgICAg0MZxCLDoi6vnZTM6kj2t/lm0P7IKW2s+Jvzcm62ZMtQ7kJpWiMH/lsjayS3PVzh+1tUQh2NyTQ018SkE0lQ83aJRkidHYgFjbeMh51tlyuBBd5BOPh98QoqIQUlNSDwUrxvv7V9REx0zmaAnITmt9ieSJZds9sK7CmCTEo6BxnY4QvpJ3PlgIfYiRx0eLhzdBbMD9rGuu1RXGVdMTH7wmKpjpKGbZ7Q/7YVMEWCxvbHaGJjJAxrpKh5y70hvhaXZmjS3K/wCym1RT/TGSJmZ6pzDiUOzWC01ZAJpjGdy2kqZHFrZ3B8UsV7Wawfi+G3iLWC4ygKwV7X44zFcU+YoIXQ/MbthYyQB8cr4xE6SF9wBY6tJt/hzBDoUuO1myrh81/SqS9mvZKd3zsC1wBZc2P1sdextfmguLYrbWlx8Dc1jt7oDTVIiZKCdNMrRnH6tv/wCESmyAgICAgICAgICAgICAgICAgICAgICAgICDQxqiixCIsrqdlU24O6kYxzbjkfHoP3QUlt1Ww4K/5LZqCJtXI4BzKVngjdJYCIOIzSyHTnZrRbw5rFBF48ObT5KSs/Fmmc+U5Z7NY9sTspzag3PM21AJ1GUkOfs7jdRsXW72KNm+YHMdHOy4s8Am1iCCRazgeR8wdRKy5/iZFiWH1D6ikbT1jonwwFlpmvzXH8ILQ1wJ8Qte9jzUTMJ9s9VfbCuhoarPjBfE1jc0T2xEvEzHtfG5pLS0G7LeIWIc4FPdG57atv8AZ2drPiFLXQTUjKWGHelgmnJbJPKWnMJC5jWsuedwDa+lualDhYHTDDYxV4lC50e8hbG7MR9WYveGixdYWtqNeRB1BDbw2rl2VkDpx8xQSuc0hrmuBuA42uLB2Uh1nNyvFrjTwkrw2RwSgLY6nB6SmcyT8SOpiiAeL6EZXXMZFrENPO+gQTNAQEBAQEBAQEBAQEBAQEBAQEBAQEBAQEBBEdvsYrqJgh2WpJJ6iZptOA3cx+VyXEDN5i9h+/JBVw2aGxlPLPjDhLVtsZHtcTldK0htGyQ85JM5MjxqyO5Gpa5BFcMEkcU2IVZ8TjIyI2teTwh7mj7N3jG2Hk5w/Kg+UsjYaSF1S1rjPIYXO3Y3hp2DIGh3PQtFje/hANwAElCb4bs1O5hGG07zEw5GnwkkNaBmJsNTz5LDiLdyqrOH0Pp2Kw9uzEV1Rm2/9l6z/dn/AOX+qz/gu5t+vwn3VHhFMTYzDZozNEBNPI6nlZK0OYI2TZXuDbDVxLdTf6SL6rqW4mKYzfK4iqKrtU09GtTPNXVVdDWFsbJDIyI5A2OMwkmPQCwaAA4/8HmSvSl62Pi38ktBi8JdI3OBTk5XPdES6SmB5B7fFJG7ycHt+mQolL9jYcQ2IcDh0T8UwqoId/R22mY4mxdunEFjxls9nLTUgoLohk3rQbFtwDZ3MXHIoPaAgICAgICAgICAgICAgICAgICAgICAgINas3jhlprNJ5yH8o+4HmftfT7/AGIUv8XKOoxaoZTYVGflqRty5zrZ6iXV7iTq4gObd33e5VVXqKavbnzT7Z6ott1FFh1LRwYcczPxHF1zzj8LnWPIufLM638O6/RWoYa+lNJTYRu23c973hrhcEuMD26HSxMhFv1KC2JNrJNnnvgjha5rHaOc4gkABoNv+lZb2ImirLJ18F6ZTibfv9+T5xHl6Ef/AHHKnWTs2cCo758IH8UJ3Sihnc0N3kk8vLkS2FwaCdSPqNv1/Vb6Ks6Yl8/doiiuaY+ke20vg+NSuY2+7lhkDb/Vla0lv7EtcP5hSrdvbjA5qOtjq9nwXu/rHPY7MRPE+++IB/O10biBpcuHO68++ndOUrn2bqxiUMdZhQAjqgHywXtaX6Xub5BwLS1w5G19CDf0JIgICAgICAgICAgICAgICAgICAgICAgICAg0MdxaLA6aSfEHBscTS43OpPkwfck6AfdBCBSmvkjk3jzO0tMMYAyPmkjIMsl/KPOZbaah3nouJ6ZMVXa5uf1NF2MqYy6Kz+LVQ52I/JUZLoYG0kUcRP8AaCPQgnkTvrH76X5C3bZ3f2twNlM+gZixIpqClndUSM8nNAggazyLnPhZZvnY+V0Eao9qpMdrZn4l4Yn/ADE/PWKOOMvDB9x4Q238TifM3quWqbnVswuOuYflT02fW46yppaiWia7PBuSWSWALJXFhk8JNw12QEf3wqaMJTTOctl31m7XTlTTkwS152tw10M+aSvomyyQ25ywyPYZgAPzMazRv8I0+krW48znOcut8YaB9JWQVAAdDI1wa4O/MJ3zlvpnZr+/2T6yFiYJXHFqejeGR5aljD4jZrHXLcmt82rSAbc7fdfKX/RYpvRTRcmJqznw103v09G5snj27rqmixCL5SUBksTHFtpARle6Nw0cLNYdNdTcXBXfwWGqsWYoqqzlmuVRVOcQnC2PIgICAgICAgICAgICAgICAgICAgICAgICDxLGJB4gD+4QRbaTDtxE+dxIkzNJbHYAZnBoDRoXG5+4uSTpyXNxlimIm7TyqW26v7ZVpsrs27EsbnrK4htLSSte6SW7myOLBkYCSLkAhxOvJotqt1urK3EzP+fyrmOeTq7bUVRtA2R1XKZYWFzqSiii3W8L/wCrmn8RNgXc/Do3k0usudHqX5b347Mco61f9brfxZU5y4OEYZS7DU9SdoclViNRGYYqFnjc1kjA47wDVtzzJtYM0vddWJzhS5HwzxCkofmYtp47U9XGKf5vIfwy+92E+QdlzA+Rjv5aB0MH2Dkw2oD3zHdn8SmxClfmDXMecriAC0hzRc66aDz1x4y/ctU524zy6x+yy3TFXKU42kwiTbPDDDWyxnEInOnZu4MjH5Iy0MZ4zfN5km4v9I0C94bFUX6c45TtPWEV0TSxfCVwqaGmjqxYtFQzI64dlEkuh8wfHy/QnyWaqfdjo2imfMzD1llQs2KHQb6zy3k4jW33/ddJUzoCAgICAgICAgICAgIPl0C6BdAugXQLoF0C6BdAugXQLoF0EZ25hfNDHuWue0P8TWDW5aQx/wBQsAdOf5hfS4WLHU1Ta/5/hZa6uA98sNPBLUNbkncyN4sXSAXJcRyyOs3LfUm/MWCpwGG9lFUTVnTV0hN2vOc3S2oxWKjoaplG5tG8h8Uc80rYY5Jxma4B+bMSCxwN7E8xe910KLdNEZUxEKpnPqrPEqtmJSPZgsNNA6QTSVuIx1Tal8dO5xfKRK0WYHB7mgE5nANZYWVg0MBxozRVE1HDFMIpJTUUUzLsfh8z87X2AJvC8uu4A5Q+9raIjp1TfYfGYWVkYpHwQUxZU2po8Ujle6aaSPJaJp/uOt+a73kgX1jJP2kWJ1kc80QoI2xzSvfFI2WNpDXeE5i0O1cMzHAtJuDe9lX+GmM5iMp3T7pavyUzatghafC4A7txcyMAjxkm3Oz73bqf11XBwuHrpxE0xOc0zGc758//ABpqqiaM/qU/BX0TKXQLoF0C6BdAugXQLoF0C6BdAugXQUBxKxLrj28fauZqa32/AsJtPk4lYl1x7ePtTU1nAsJtPk4lYl1x7ePtTU1nAsJtPk4lYl1x7ePtTU1nAsJtPk4lYl1x7ePtTU1nAsJtPk4lYl1x7ePtTU1nAsJtPk4lYl1x7ePtTU1nAsJtPk4lYl1x7ePtTU1nAsJtPk4lYl1x7ePtTU1nAsJtPk4lYl1x7ePtTU1nAsJtPk4lYl1x7ePtTU1nAsJtPk4lYl1x7ePtTU1nAsJtPk4lYl1x7ePtTU3DgWE2ny8yfEbEZmlsszXNcCCDTs1B5jRt1E4iuYylHAsL9RPlvYdtJUYpBu6qZsgb9EG7bcNa0jOSGlx5+Z/XUrVh6/05ZuL6ngKLFdPspn2/cottFRzV9QHYi4hpc9z9Tlu+Qk5NTcm55gENyjxWCtm5MRnUxRhKbl322Zmacs5z+svp4nlMkMUcrwyI5X/IwQhgcQSRJKdN47S5BvlFtdNZmZy5I/DR786uUZZxH3ObXpnfLEyQTiBzKibLUwsyObmIuObRlIuQ0kA2cNLG/qZqzjLmqtU2qomKuU/U/X+rxidL8y4Oa6Nkos7NFGYg7TUkADK+4P21vryVf5YierRGBquWs6Kecc/3mN0uwGvnpWudnDGsLnMmdrZ4blL/AD8mMbYk3ykEm5Kj3zzmeiy5hLVM26Kc5qmc5hhb8QK2E3p35HuH4ji1r8zrk3sRZv1HQLBTcmiqao6y79PoVjOZqzmPqNnviViXXHt4+1e9Tce+BYTafJxKxLrj28famprOBYTafJxKxLrj28famprOBYTafJxKxLrj28famprOBYTafJxKxLrj28famprOBYTafJxKxLrj28famprOBYTafJxKxLrj28famprOBYTafJxKxLrj28famprOBYTafJxKxLrj28famprOBYTafJxKxLrj28famprOBYTafJxKxLrj28famprOBYTafJxKxLrj28famprOBYTafJxKxLrj28fampuHAsJtPk4lYl1x7ePtTU3EcCwm0+URVDsiAgICAgICAgICAgICD612U3bofuDqkTMdHmummqMph1pMUEsDWztzPBNiBYADk4EHnf8AS36ffTN7OmM+rjW/S5t35rtzlTP+Zfw0RVeEBos4AtDs2liddP5acri68fmlp4bRM5fXTpziP5YKdjaMEQXs/Vwzm+n0tvbyudfO5XuvETVkyYP0ii3TVM85neM4y/hu0tQ10jXTWYxtzo0u/wAAP3P/AL5+YuZ1Rm0XcHNFmqmnnM8tujLjNbv3FsLhuiGuytADcxAJvbmR+n+qXrs1TlHR49LwNNmj3VU/q/dy1Q7ECAgICAgICAgICAgICAgICAgICAgICAgICAgICAgIZCAgXQEBAQEBAQEBAQEBAQEBAQEBAQEBAQEBAQEBAQEBAQEBAQEBAQEBAQEBAQEBAQEBAQEBAQEBAQEBAQEBAQEBAQEBAQEBAQEBAQEBAQEBAQEBAQEBAQEBAQEBAQEBAQEBAQEBAQEBAQEBAQEBAQEBAQEBAQEBAQEBAQEBAQEBAQEBAQEBAQEBAQEBAQEBAQEBAQEBAQEBAQEBAQEBAQEBAQEBAQEBAQEBAQEBAQEBAQEBAQEBAQEBAQEBAQEBAQEBB//Z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225D0000}"/>
            </a:ext>
          </a:extLst>
        </xdr:cNvPr>
        <xdr:cNvSpPr>
          <a:spLocks noChangeAspect="1" noChangeArrowheads="1"/>
        </xdr:cNvSpPr>
      </xdr:nvSpPr>
      <xdr:spPr bwMode="auto">
        <a:xfrm>
          <a:off x="5200650" y="2352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304800</xdr:colOff>
      <xdr:row>14</xdr:row>
      <xdr:rowOff>66675</xdr:rowOff>
    </xdr:to>
    <xdr:sp macro="" textlink="">
      <xdr:nvSpPr>
        <xdr:cNvPr id="23843" name="AutoShape 5" descr="data:image/jpeg;base64,/9j/4AAQSkZJRgABAQAAAQABAAD/2wCEAAkGBxMHDxMUBxIVEBASFxEUFhERDRsWEhoUFBQiGBURGBgcHigiHCYnJxQYITIhJSktOi4uHSAzQjYwNyktLisBCgoKDg0OGxAQGjQkHyYwLCw4NC0uNywsLCwsLCwsNCwsLSwsLCwsLCwxLCwsLCwsLCwsLCwsLCwsLCwsLCwsLP/AABEIALcBEwMBEQACEQEDEQH/xAAbAAEAAgMBAQAAAAAAAAAAAAAABgcDBAUCAf/EAEAQAAEDAgMGBAQEAgcJAAAAAAEAAgMEEQUSIQYTFzFT0iJBkpQHFDJRI0JhcVKRJDNDYoGh0RZUcnOCk8Hw8f/EABsBAQADAQEBAQAAAAAAAAAAAAABAwQFAgYH/8QAMBEBAAECBAUEAQMDBQAAAAAAAAECAwQRFFEVITFSkQUSFkETImFxMkLwgaGx0eH/2gAMAwEAAhEDEQA/AIEuK/TxAQEBAQEBAQEBAQEBAQEBAQEBAQEBAQEBAQEBAQEBAQEBAQEBAQEBAQEBAQEBAQEBAQEBAQEBAQEBAQEBAQEBAQEBAQEBAQEBAQEBAQEBAQEBAQEBAQEBAQEBAQEBAQEBAQEBAQEBAQEBAQEBAQEBAQEBAQEBAQEBAQEBAQEBAQEBAQEBAQEBAQEBAQEBAQEBAQEBAQEBAQEBAQEBAQEBAQEBAQEBAQEBAQEBAQEBAQEBAQEBAQEBAQEBAQEBAQLICAgICAgICAgICAgICAgICAgICAgICAgICAgICAgIFkH0NvyRGZZDN0tn6ZlTPkqgS0gn6raj7/f7afv5JziJnJz/AFK/ctWvdROXPbN2MTwuGGB5p2sc+zQCyUkg3sSdbef/AMslEzX0iXFwnqN2q9EV1ckb+VOt/DYX8Rtca6j+Vl6iiX0dWJtxMZTnnOXJhyrz9LoqgAvyR6jm+ICAgICAgICAgICAgICCw+EVX16f1P7Fr0lW7535Fa7JOEVX16f1P7E0lW58itdknCGr69P6n9iaSrc+RWuyThDV9en9T+xNJVufIrXZJwiq+vT+p/Ymkq3PkVrsk4Q1fXp/U/sTSVbnyK12ScIavr0/qf2JpKtz5Fa7JOEVX16f1P7E0lW58itdknCKr69P6n9iaSrc+RWuyThDV9en9T+xNJVufIrXZJwhq+vT+p/Ymkq3PkVrsk4RVfXp/U/sTSVbnyK12ScIqvr0/qf2Jo6tz5Fa7JRfHsKi2ZlMeL1UW8H9kIZ81v4g7dhv+NyFOkmPt4q9ftz/AGzDUw6qhnO9YJmMhbmc5273LiwWY0SOsbu0GUAWvoPNaKbUZc4cW/6hcqqn2VTlLzgdI7HZJWsbl3TG1ByuzO3L3NuLAAEtEoNw0fS/S9gq7uHpnnDbg/WrtEeyvny5Jjg+GUTaXLiZjqPESSwS5zc+FpaWBpta9ibaDmudfsYiP1WLkR/PRGOxNV+5+qOX8q82jw84RVF8IDYi/NGYrsLQCCG6i7Hcjyt5jTRdPC3Pfb59fLj3IqpmUgGFyVFNNUVF4XRRyTCGZpa6SFvhLo3NbleLus43/M3QX8Xqq1n0b8Pj/wAUZzHuy6R9RO7nYRVsroZGVDJN4wslDKcRl7mW5MbICdAbn6i648rBeotUZZZKp9RxE1zXNXOYy5MdPiNLUOLZ5RTmwaDUCR5BAsf6tptr9xpr+lqK8PMzydLD+sRboimvOU0w/wCF9RiUbZKSeAxv1aXCVhI+9nRg/wCSr0dW7b8it9ktjhDV9en9T+xNHVufIrfZJwiq+vT+p/Ymkq3PkVrsk4Q1fXp/U/sTSVbnyK12ScIavr0/qf2JpKtz5Fa7JOEVX16f1P7E0lW58itdknCGr69P6n9iaSrc+RWuyThDV9en9T+xNJVufIrXZJwiq+vT+p/Ymkq3PkVrsk4RVfXp/U/sTSVbnyK12ScIavr0/qf2JpKtz5Fa7JOENX16f1P7E0lW58itdknCKr69P6n9iaOrc+RWuyThDV9en9T+xNHVufIrfZK61vfJCAgICAgICAgICAg0MZxCLDoi6vnZTM6kj2t/lm0P7IKW2s+Jvzcm62ZMtQ7kJpWiMH/lsjayS3PVzh+1tUQh2NyTQ018SkE0lQ83aJRkidHYgFjbeMh51tlyuBBd5BOPh98QoqIQUlNSDwUrxvv7V9REx0zmaAnITmt9ieSJZds9sK7CmCTEo6BxnY4QvpJ3PlgIfYiRx0eLhzdBbMD9rGuu1RXGVdMTH7wmKpjpKGbZ7Q/7YVMEWCxvbHaGJjJAxrpKh5y70hvhaXZmjS3K/wCym1RT/TGSJmZ6pzDiUOzWC01ZAJpjGdy2kqZHFrZ3B8UsV7Wawfi+G3iLWC4ygKwV7X44zFcU+YoIXQ/MbthYyQB8cr4xE6SF9wBY6tJt/hzBDoUuO1myrh81/SqS9mvZKd3zsC1wBZc2P1sdextfmguLYrbWlx8Dc1jt7oDTVIiZKCdNMrRnH6tv/wCESmyAgICAgICAgICAgICAgICAgICAgICAgICDQxqiixCIsrqdlU24O6kYxzbjkfHoP3QUlt1Ww4K/5LZqCJtXI4BzKVngjdJYCIOIzSyHTnZrRbw5rFBF48ObT5KSs/Fmmc+U5Z7NY9sTspzag3PM21AJ1GUkOfs7jdRsXW72KNm+YHMdHOy4s8Am1iCCRazgeR8wdRKy5/iZFiWH1D6ikbT1jonwwFlpmvzXH8ILQ1wJ8Qte9jzUTMJ9s9VfbCuhoarPjBfE1jc0T2xEvEzHtfG5pLS0G7LeIWIc4FPdG57atv8AZ2drPiFLXQTUjKWGHelgmnJbJPKWnMJC5jWsuedwDa+lualDhYHTDDYxV4lC50e8hbG7MR9WYveGixdYWtqNeRB1BDbw2rl2VkDpx8xQSuc0hrmuBuA42uLB2Uh1nNyvFrjTwkrw2RwSgLY6nB6SmcyT8SOpiiAeL6EZXXMZFrENPO+gQTNAQEBAQEBAQEBAQEBAQEBAQEBAQEBAQEBBEdvsYrqJgh2WpJJ6iZptOA3cx+VyXEDN5i9h+/JBVw2aGxlPLPjDhLVtsZHtcTldK0htGyQ85JM5MjxqyO5Gpa5BFcMEkcU2IVZ8TjIyI2teTwh7mj7N3jG2Hk5w/Kg+UsjYaSF1S1rjPIYXO3Y3hp2DIGh3PQtFje/hANwAElCb4bs1O5hGG07zEw5GnwkkNaBmJsNTz5LDiLdyqrOH0Pp2Kw9uzEV1Rm2/9l6z/dn/AOX+qz/gu5t+vwn3VHhFMTYzDZozNEBNPI6nlZK0OYI2TZXuDbDVxLdTf6SL6rqW4mKYzfK4iqKrtU09GtTPNXVVdDWFsbJDIyI5A2OMwkmPQCwaAA4/8HmSvSl62Pi38ktBi8JdI3OBTk5XPdES6SmB5B7fFJG7ycHt+mQolL9jYcQ2IcDh0T8UwqoId/R22mY4mxdunEFjxls9nLTUgoLohk3rQbFtwDZ3MXHIoPaAgICAgICAgICAgICAgICAgICAgICAgINas3jhlprNJ5yH8o+4HmftfT7/AGIUv8XKOoxaoZTYVGflqRty5zrZ6iXV7iTq4gObd33e5VVXqKavbnzT7Z6ott1FFh1LRwYcczPxHF1zzj8LnWPIufLM638O6/RWoYa+lNJTYRu23c973hrhcEuMD26HSxMhFv1KC2JNrJNnnvgjha5rHaOc4gkABoNv+lZb2ImirLJ18F6ZTibfv9+T5xHl6Ef/AHHKnWTs2cCo758IH8UJ3Sihnc0N3kk8vLkS2FwaCdSPqNv1/Vb6Ks6Yl8/doiiuaY+ke20vg+NSuY2+7lhkDb/Vla0lv7EtcP5hSrdvbjA5qOtjq9nwXu/rHPY7MRPE+++IB/O10biBpcuHO68++ndOUrn2bqxiUMdZhQAjqgHywXtaX6Xub5BwLS1w5G19CDf0JIgICAgICAgICAgICAgICAgICAgICAgICAg0MdxaLA6aSfEHBscTS43OpPkwfck6AfdBCBSmvkjk3jzO0tMMYAyPmkjIMsl/KPOZbaah3nouJ6ZMVXa5uf1NF2MqYy6Kz+LVQ52I/JUZLoYG0kUcRP8AaCPQgnkTvrH76X5C3bZ3f2twNlM+gZixIpqClndUSM8nNAggazyLnPhZZvnY+V0Eao9qpMdrZn4l4Yn/ADE/PWKOOMvDB9x4Q238TifM3quWqbnVswuOuYflT02fW46yppaiWia7PBuSWSWALJXFhk8JNw12QEf3wqaMJTTOctl31m7XTlTTkwS152tw10M+aSvomyyQ25ywyPYZgAPzMazRv8I0+krW48znOcut8YaB9JWQVAAdDI1wa4O/MJ3zlvpnZr+/2T6yFiYJXHFqejeGR5aljD4jZrHXLcmt82rSAbc7fdfKX/RYpvRTRcmJqznw103v09G5snj27rqmixCL5SUBksTHFtpARle6Nw0cLNYdNdTcXBXfwWGqsWYoqqzlmuVRVOcQnC2PIgICAgICAgICAgICAgICAgICAgICAgICDxLGJB4gD+4QRbaTDtxE+dxIkzNJbHYAZnBoDRoXG5+4uSTpyXNxlimIm7TyqW26v7ZVpsrs27EsbnrK4htLSSte6SW7myOLBkYCSLkAhxOvJotqt1urK3EzP+fyrmOeTq7bUVRtA2R1XKZYWFzqSiii3W8L/wCrmn8RNgXc/Do3k0usudHqX5b347Mco61f9brfxZU5y4OEYZS7DU9SdoclViNRGYYqFnjc1kjA47wDVtzzJtYM0vddWJzhS5HwzxCkofmYtp47U9XGKf5vIfwy+92E+QdlzA+Rjv5aB0MH2Dkw2oD3zHdn8SmxClfmDXMecriAC0hzRc66aDz1x4y/ctU524zy6x+yy3TFXKU42kwiTbPDDDWyxnEInOnZu4MjH5Iy0MZ4zfN5km4v9I0C94bFUX6c45TtPWEV0TSxfCVwqaGmjqxYtFQzI64dlEkuh8wfHy/QnyWaqfdjo2imfMzD1llQs2KHQb6zy3k4jW33/ddJUzoCAgICAgICAgICAgIPl0C6BdAugXQLoF0C6BdAugXQLoF0EZ25hfNDHuWue0P8TWDW5aQx/wBQsAdOf5hfS4WLHU1Ta/5/hZa6uA98sNPBLUNbkncyN4sXSAXJcRyyOs3LfUm/MWCpwGG9lFUTVnTV0hN2vOc3S2oxWKjoaplG5tG8h8Uc80rYY5Jxma4B+bMSCxwN7E8xe910KLdNEZUxEKpnPqrPEqtmJSPZgsNNA6QTSVuIx1Tal8dO5xfKRK0WYHB7mgE5nANZYWVg0MBxozRVE1HDFMIpJTUUUzLsfh8z87X2AJvC8uu4A5Q+9raIjp1TfYfGYWVkYpHwQUxZU2po8Ujle6aaSPJaJp/uOt+a73kgX1jJP2kWJ1kc80QoI2xzSvfFI2WNpDXeE5i0O1cMzHAtJuDe9lX+GmM5iMp3T7pavyUzatghafC4A7txcyMAjxkm3Oz73bqf11XBwuHrpxE0xOc0zGc758//ABpqqiaM/qU/BX0TKXQLoF0C6BdAugXQLoF0C6BdAugXQUBxKxLrj28fauZqa32/AsJtPk4lYl1x7ePtTU1nAsJtPk4lYl1x7ePtTU1nAsJtPk4lYl1x7ePtTU1nAsJtPk4lYl1x7ePtTU1nAsJtPk4lYl1x7ePtTU1nAsJtPk4lYl1x7ePtTU1nAsJtPk4lYl1x7ePtTU1nAsJtPk4lYl1x7ePtTU1nAsJtPk4lYl1x7ePtTU1nAsJtPk4lYl1x7ePtTU1nAsJtPk4lYl1x7ePtTU1nAsJtPk4lYl1x7ePtTU3DgWE2ny8yfEbEZmlsszXNcCCDTs1B5jRt1E4iuYylHAsL9RPlvYdtJUYpBu6qZsgb9EG7bcNa0jOSGlx5+Z/XUrVh6/05ZuL6ngKLFdPspn2/cottFRzV9QHYi4hpc9z9Tlu+Qk5NTcm55gENyjxWCtm5MRnUxRhKbl322Zmacs5z+svp4nlMkMUcrwyI5X/IwQhgcQSRJKdN47S5BvlFtdNZmZy5I/DR786uUZZxH3ObXpnfLEyQTiBzKibLUwsyObmIuObRlIuQ0kA2cNLG/qZqzjLmqtU2qomKuU/U/X+rxidL8y4Oa6Nkos7NFGYg7TUkADK+4P21vryVf5YierRGBquWs6Kecc/3mN0uwGvnpWudnDGsLnMmdrZ4blL/AD8mMbYk3ykEm5Kj3zzmeiy5hLVM26Kc5qmc5hhb8QK2E3p35HuH4ji1r8zrk3sRZv1HQLBTcmiqao6y79PoVjOZqzmPqNnviViXXHt4+1e9Tce+BYTafJxKxLrj28famprOBYTafJxKxLrj28famprOBYTafJxKxLrj28famprOBYTafJxKxLrj28famprOBYTafJxKxLrj28famprOBYTafJxKxLrj28famprOBYTafJxKxLrj28famprOBYTafJxKxLrj28famprOBYTafJxKxLrj28famprOBYTafJxKxLrj28famprOBYTafJxKxLrj28famprOBYTafJxKxLrj28fampuHAsJtPk4lYl1x7ePtTU3EcCwm0+URVDsiAgICAgICAgICAgICD612U3bofuDqkTMdHmummqMph1pMUEsDWztzPBNiBYADk4EHnf8AS36ffTN7OmM+rjW/S5t35rtzlTP+Zfw0RVeEBos4AtDs2liddP5acri68fmlp4bRM5fXTpziP5YKdjaMEQXs/Vwzm+n0tvbyudfO5XuvETVkyYP0ii3TVM85neM4y/hu0tQ10jXTWYxtzo0u/wAAP3P/AL5+YuZ1Rm0XcHNFmqmnnM8tujLjNbv3FsLhuiGuytADcxAJvbmR+n+qXrs1TlHR49LwNNmj3VU/q/dy1Q7ECAgICAgICAgICAgICAgICAgICAgICAgICAgICAgIZCAgXQEBAQEBAQEBAQEBAQEBAQEBAQEBAQEBAQEBAQEBAQEBAQEBAQEBAQEBAQEBAQEBAQEBAQEBAQEBAQEBAQEBAQEBAQEBAQEBAQEBAQEBAQEBAQEBAQEBAQEBAQEBAQEBAQEBAQEBAQEBAQEBAQEBAQEBAQEBAQEBAQEBAQEBAQEBAQEBAQEBAQEBAQEBAQEBAQEBAQEBAQEBAQEBAQEBAQEBAQEBAQEBAQEBAQEBAQEBAQEBAQEBAQEBAQEBAQEBB//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235D0000}"/>
            </a:ext>
          </a:extLst>
        </xdr:cNvPr>
        <xdr:cNvSpPr>
          <a:spLocks noChangeAspect="1" noChangeArrowheads="1"/>
        </xdr:cNvSpPr>
      </xdr:nvSpPr>
      <xdr:spPr bwMode="auto">
        <a:xfrm>
          <a:off x="4829175" y="2581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304800</xdr:colOff>
      <xdr:row>12</xdr:row>
      <xdr:rowOff>66675</xdr:rowOff>
    </xdr:to>
    <xdr:sp macro="" textlink="">
      <xdr:nvSpPr>
        <xdr:cNvPr id="23844" name="AutoShape 7" descr="data:image/jpeg;base64,/9j/4AAQSkZJRgABAQAAAQABAAD/2wCEAAkGBxMHDxMUBxIVEBASFxEUFhERDRsWEhoUFBQiGBURGBgcHigiHCYnJxQYITIhJSktOi4uHSAzQjYwNyktLisBCgoKDg0OGxAQGjQkHyYwLCw4NC0uNywsLCwsLCwsNCwsLSwsLCwsLCwxLCwsLCwsLCwsLCwsLCwsLCwsLCwsLP/AABEIALcBEwMBEQACEQEDEQH/xAAbAAEAAgMBAQAAAAAAAAAAAAAABgcDBAUCAf/EAEAQAAEDAgMGBAQEAgcJAAAAAAEAAgMEEQUSIQYTFzFT0iJBkpQHFDJRI0JhcVKRJDNDYoGh0RZUcnOCk8Hw8f/EABsBAQADAQEBAQAAAAAAAAAAAAABAwQFAgYH/8QAMBEBAAECBAUEAQMDBQAAAAAAAAECAwQRFFEVITFSkQUSFkETImFxMkLwgaGx0eH/2gAMAwEAAhEDEQA/AIEuK/TxAQEBAQEBAQEBAQEBAQEBAQEBAQEBAQEBAQEBAQEBAQEBAQEBAQEBAQEBAQEBAQEBAQEBAQEBAQEBAQEBAQEBAQEBAQEBAQEBAQEBAQEBAQEBAQEBAQEBAQEBAQEBAQEBAQEBAQEBAQEBAQEBAQEBAQEBAQEBAQEBAQEBAQEBAQEBAQEBAQEBAQEBAQEBAQEBAQEBAQEBAQEBAQEBAQEBAQEBAQEBAQEBAQEBAQEBAQEBAQEBAQEBAQEBAQEBAQLICAgICAgICAgICAgICAgICAgICAgICAgICAgICAgIFkH0NvyRGZZDN0tn6ZlTPkqgS0gn6raj7/f7afv5JziJnJz/AFK/ctWvdROXPbN2MTwuGGB5p2sc+zQCyUkg3sSdbef/AMslEzX0iXFwnqN2q9EV1ckb+VOt/DYX8Rtca6j+Vl6iiX0dWJtxMZTnnOXJhyrz9LoqgAvyR6jm+ICAgICAgICAgICAgICCw+EVX16f1P7Fr0lW7535Fa7JOEVX16f1P7E0lW58itdknCGr69P6n9iaSrc+RWuyThDV9en9T+xNJVufIrXZJwiq+vT+p/Ymkq3PkVrsk4Q1fXp/U/sTSVbnyK12ScIavr0/qf2JpKtz5Fa7JOEVX16f1P7E0lW58itdknCKr69P6n9iaSrc+RWuyThDV9en9T+xNJVufIrXZJwhq+vT+p/Ymkq3PkVrsk4RVfXp/U/sTSVbnyK12ScIqvr0/qf2Jo6tz5Fa7JRfHsKi2ZlMeL1UW8H9kIZ81v4g7dhv+NyFOkmPt4q9ftz/AGzDUw6qhnO9YJmMhbmc5273LiwWY0SOsbu0GUAWvoPNaKbUZc4cW/6hcqqn2VTlLzgdI7HZJWsbl3TG1ByuzO3L3NuLAAEtEoNw0fS/S9gq7uHpnnDbg/WrtEeyvny5Jjg+GUTaXLiZjqPESSwS5zc+FpaWBpta9ibaDmudfsYiP1WLkR/PRGOxNV+5+qOX8q82jw84RVF8IDYi/NGYrsLQCCG6i7Hcjyt5jTRdPC3Pfb59fLj3IqpmUgGFyVFNNUVF4XRRyTCGZpa6SFvhLo3NbleLus43/M3QX8Xqq1n0b8Pj/wAUZzHuy6R9RO7nYRVsroZGVDJN4wslDKcRl7mW5MbICdAbn6i648rBeotUZZZKp9RxE1zXNXOYy5MdPiNLUOLZ5RTmwaDUCR5BAsf6tptr9xpr+lqK8PMzydLD+sRboimvOU0w/wCF9RiUbZKSeAxv1aXCVhI+9nRg/wCSr0dW7b8it9ktjhDV9en9T+xNHVufIrfZJwiq+vT+p/Ymkq3PkVrsk4Q1fXp/U/sTSVbnyK12ScIavr0/qf2JpKtz5Fa7JOEVX16f1P7E0lW58itdknCGr69P6n9iaSrc+RWuyThDV9en9T+xNJVufIrXZJwiq+vT+p/Ymkq3PkVrsk4RVfXp/U/sTSVbnyK12ScIavr0/qf2JpKtz5Fa7JOENX16f1P7E0lW58itdknCKr69P6n9iaOrc+RWuyThDV9en9T+xNHVufIrfZK61vfJCAgICAgICAgICAg0MZxCLDoi6vnZTM6kj2t/lm0P7IKW2s+Jvzcm62ZMtQ7kJpWiMH/lsjayS3PVzh+1tUQh2NyTQ018SkE0lQ83aJRkidHYgFjbeMh51tlyuBBd5BOPh98QoqIQUlNSDwUrxvv7V9REx0zmaAnITmt9ieSJZds9sK7CmCTEo6BxnY4QvpJ3PlgIfYiRx0eLhzdBbMD9rGuu1RXGVdMTH7wmKpjpKGbZ7Q/7YVMEWCxvbHaGJjJAxrpKh5y70hvhaXZmjS3K/wCym1RT/TGSJmZ6pzDiUOzWC01ZAJpjGdy2kqZHFrZ3B8UsV7Wawfi+G3iLWC4ygKwV7X44zFcU+YoIXQ/MbthYyQB8cr4xE6SF9wBY6tJt/hzBDoUuO1myrh81/SqS9mvZKd3zsC1wBZc2P1sdextfmguLYrbWlx8Dc1jt7oDTVIiZKCdNMrRnH6tv/wCESmyAgICAgICAgICAgICAgICAgICAgICAgICDQxqiixCIsrqdlU24O6kYxzbjkfHoP3QUlt1Ww4K/5LZqCJtXI4BzKVngjdJYCIOIzSyHTnZrRbw5rFBF48ObT5KSs/Fmmc+U5Z7NY9sTspzag3PM21AJ1GUkOfs7jdRsXW72KNm+YHMdHOy4s8Am1iCCRazgeR8wdRKy5/iZFiWH1D6ikbT1jonwwFlpmvzXH8ILQ1wJ8Qte9jzUTMJ9s9VfbCuhoarPjBfE1jc0T2xEvEzHtfG5pLS0G7LeIWIc4FPdG57atv8AZ2drPiFLXQTUjKWGHelgmnJbJPKWnMJC5jWsuedwDa+lualDhYHTDDYxV4lC50e8hbG7MR9WYveGixdYWtqNeRB1BDbw2rl2VkDpx8xQSuc0hrmuBuA42uLB2Uh1nNyvFrjTwkrw2RwSgLY6nB6SmcyT8SOpiiAeL6EZXXMZFrENPO+gQTNAQEBAQEBAQEBAQEBAQEBAQEBAQEBAQEBBEdvsYrqJgh2WpJJ6iZptOA3cx+VyXEDN5i9h+/JBVw2aGxlPLPjDhLVtsZHtcTldK0htGyQ85JM5MjxqyO5Gpa5BFcMEkcU2IVZ8TjIyI2teTwh7mj7N3jG2Hk5w/Kg+UsjYaSF1S1rjPIYXO3Y3hp2DIGh3PQtFje/hANwAElCb4bs1O5hGG07zEw5GnwkkNaBmJsNTz5LDiLdyqrOH0Pp2Kw9uzEV1Rm2/9l6z/dn/AOX+qz/gu5t+vwn3VHhFMTYzDZozNEBNPI6nlZK0OYI2TZXuDbDVxLdTf6SL6rqW4mKYzfK4iqKrtU09GtTPNXVVdDWFsbJDIyI5A2OMwkmPQCwaAA4/8HmSvSl62Pi38ktBi8JdI3OBTk5XPdES6SmB5B7fFJG7ycHt+mQolL9jYcQ2IcDh0T8UwqoId/R22mY4mxdunEFjxls9nLTUgoLohk3rQbFtwDZ3MXHIoPaAgICAgICAgICAgICAgICAgICAgICAgINas3jhlprNJ5yH8o+4HmftfT7/AGIUv8XKOoxaoZTYVGflqRty5zrZ6iXV7iTq4gObd33e5VVXqKavbnzT7Z6ott1FFh1LRwYcczPxHF1zzj8LnWPIufLM638O6/RWoYa+lNJTYRu23c973hrhcEuMD26HSxMhFv1KC2JNrJNnnvgjha5rHaOc4gkABoNv+lZb2ImirLJ18F6ZTibfv9+T5xHl6Ef/AHHKnWTs2cCo758IH8UJ3Sihnc0N3kk8vLkS2FwaCdSPqNv1/Vb6Ks6Yl8/doiiuaY+ke20vg+NSuY2+7lhkDb/Vla0lv7EtcP5hSrdvbjA5qOtjq9nwXu/rHPY7MRPE+++IB/O10biBpcuHO68++ndOUrn2bqxiUMdZhQAjqgHywXtaX6Xub5BwLS1w5G19CDf0JIgICAgICAgICAgICAgICAgICAgICAgICAg0MdxaLA6aSfEHBscTS43OpPkwfck6AfdBCBSmvkjk3jzO0tMMYAyPmkjIMsl/KPOZbaah3nouJ6ZMVXa5uf1NF2MqYy6Kz+LVQ52I/JUZLoYG0kUcRP8AaCPQgnkTvrH76X5C3bZ3f2twNlM+gZixIpqClndUSM8nNAggazyLnPhZZvnY+V0Eao9qpMdrZn4l4Yn/ADE/PWKOOMvDB9x4Q238TifM3quWqbnVswuOuYflT02fW46yppaiWia7PBuSWSWALJXFhk8JNw12QEf3wqaMJTTOctl31m7XTlTTkwS152tw10M+aSvomyyQ25ywyPYZgAPzMazRv8I0+krW48znOcut8YaB9JWQVAAdDI1wa4O/MJ3zlvpnZr+/2T6yFiYJXHFqejeGR5aljD4jZrHXLcmt82rSAbc7fdfKX/RYpvRTRcmJqznw103v09G5snj27rqmixCL5SUBksTHFtpARle6Nw0cLNYdNdTcXBXfwWGqsWYoqqzlmuVRVOcQnC2PIgICAgICAgICAgICAgICAgICAgICAgICDxLGJB4gD+4QRbaTDtxE+dxIkzNJbHYAZnBoDRoXG5+4uSTpyXNxlimIm7TyqW26v7ZVpsrs27EsbnrK4htLSSte6SW7myOLBkYCSLkAhxOvJotqt1urK3EzP+fyrmOeTq7bUVRtA2R1XKZYWFzqSiii3W8L/wCrmn8RNgXc/Do3k0usudHqX5b347Mco61f9brfxZU5y4OEYZS7DU9SdoclViNRGYYqFnjc1kjA47wDVtzzJtYM0vddWJzhS5HwzxCkofmYtp47U9XGKf5vIfwy+92E+QdlzA+Rjv5aB0MH2Dkw2oD3zHdn8SmxClfmDXMecriAC0hzRc66aDz1x4y/ctU524zy6x+yy3TFXKU42kwiTbPDDDWyxnEInOnZu4MjH5Iy0MZ4zfN5km4v9I0C94bFUX6c45TtPWEV0TSxfCVwqaGmjqxYtFQzI64dlEkuh8wfHy/QnyWaqfdjo2imfMzD1llQs2KHQb6zy3k4jW33/ddJUzoCAgICAgICAgICAgIPl0C6BdAugXQLoF0C6BdAugXQLoF0EZ25hfNDHuWue0P8TWDW5aQx/wBQsAdOf5hfS4WLHU1Ta/5/hZa6uA98sNPBLUNbkncyN4sXSAXJcRyyOs3LfUm/MWCpwGG9lFUTVnTV0hN2vOc3S2oxWKjoaplG5tG8h8Uc80rYY5Jxma4B+bMSCxwN7E8xe910KLdNEZUxEKpnPqrPEqtmJSPZgsNNA6QTSVuIx1Tal8dO5xfKRK0WYHB7mgE5nANZYWVg0MBxozRVE1HDFMIpJTUUUzLsfh8z87X2AJvC8uu4A5Q+9raIjp1TfYfGYWVkYpHwQUxZU2po8Ujle6aaSPJaJp/uOt+a73kgX1jJP2kWJ1kc80QoI2xzSvfFI2WNpDXeE5i0O1cMzHAtJuDe9lX+GmM5iMp3T7pavyUzatghafC4A7txcyMAjxkm3Oz73bqf11XBwuHrpxE0xOc0zGc758//ABpqqiaM/qU/BX0TKXQLoF0C6BdAugXQLoF0C6BdAugXQUBxKxLrj28fauZqa32/AsJtPk4lYl1x7ePtTU1nAsJtPk4lYl1x7ePtTU1nAsJtPk4lYl1x7ePtTU1nAsJtPk4lYl1x7ePtTU1nAsJtPk4lYl1x7ePtTU1nAsJtPk4lYl1x7ePtTU1nAsJtPk4lYl1x7ePtTU1nAsJtPk4lYl1x7ePtTU1nAsJtPk4lYl1x7ePtTU1nAsJtPk4lYl1x7ePtTU1nAsJtPk4lYl1x7ePtTU1nAsJtPk4lYl1x7ePtTU3DgWE2ny8yfEbEZmlsszXNcCCDTs1B5jRt1E4iuYylHAsL9RPlvYdtJUYpBu6qZsgb9EG7bcNa0jOSGlx5+Z/XUrVh6/05ZuL6ngKLFdPspn2/cottFRzV9QHYi4hpc9z9Tlu+Qk5NTcm55gENyjxWCtm5MRnUxRhKbl322Zmacs5z+svp4nlMkMUcrwyI5X/IwQhgcQSRJKdN47S5BvlFtdNZmZy5I/DR786uUZZxH3ObXpnfLEyQTiBzKibLUwsyObmIuObRlIuQ0kA2cNLG/qZqzjLmqtU2qomKuU/U/X+rxidL8y4Oa6Nkos7NFGYg7TUkADK+4P21vryVf5YierRGBquWs6Kecc/3mN0uwGvnpWudnDGsLnMmdrZ4blL/AD8mMbYk3ykEm5Kj3zzmeiy5hLVM26Kc5qmc5hhb8QK2E3p35HuH4ji1r8zrk3sRZv1HQLBTcmiqao6y79PoVjOZqzmPqNnviViXXHt4+1e9Tce+BYTafJxKxLrj28famprOBYTafJxKxLrj28famprOBYTafJxKxLrj28famprOBYTafJxKxLrj28famprOBYTafJxKxLrj28famprOBYTafJxKxLrj28famprOBYTafJxKxLrj28famprOBYTafJxKxLrj28famprOBYTafJxKxLrj28famprOBYTafJxKxLrj28famprOBYTafJxKxLrj28famprOBYTafJxKxLrj28fampuHAsJtPk4lYl1x7ePtTU3EcCwm0+URVDsiAgICAgICAgICAgICD612U3bofuDqkTMdHmummqMph1pMUEsDWztzPBNiBYADk4EHnf8AS36ffTN7OmM+rjW/S5t35rtzlTP+Zfw0RVeEBos4AtDs2liddP5acri68fmlp4bRM5fXTpziP5YKdjaMEQXs/Vwzm+n0tvbyudfO5XuvETVkyYP0ii3TVM85neM4y/hu0tQ10jXTWYxtzo0u/wAAP3P/AL5+YuZ1Rm0XcHNFmqmnnM8tujLjNbv3FsLhuiGuytADcxAJvbmR+n+qXrs1TlHR49LwNNmj3VU/q/dy1Q7ECAgICAgICAgICAgICAgICAgICAgICAgICAgICAgIZCAgXQEBAQEBAQEBAQEBAQEBAQEBAQEBAQEBAQEBAQEBAQEBAQEBAQEBAQEBAQEBAQEBAQEBAQEBAQEBAQEBAQEBAQEBAQEBAQEBAQEBAQEBAQEBAQEBAQEBAQEBAQEBAQEBAQEBAQEBAQEBAQEBAQEBAQEBAQEBAQEBAQEBAQEBAQEBAQEBAQEBAQEBAQEBAQEBAQEBAQEBAQEBAQEBAQEBAQEBAQEBAQEBAQEBAQEBAQEBAQEBAQEBAQEBAQEBAQEBB//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245D0000}"/>
            </a:ext>
          </a:extLst>
        </xdr:cNvPr>
        <xdr:cNvSpPr>
          <a:spLocks noChangeAspect="1" noChangeArrowheads="1"/>
        </xdr:cNvSpPr>
      </xdr:nvSpPr>
      <xdr:spPr bwMode="auto">
        <a:xfrm>
          <a:off x="4829175" y="2124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66675</xdr:rowOff>
    </xdr:to>
    <xdr:sp macro="" textlink="">
      <xdr:nvSpPr>
        <xdr:cNvPr id="23845" name="AutoShape 8" descr="data:image/jpeg;base64,/9j/4AAQSkZJRgABAQAAAQABAAD/2wCEAAkGBxMHDxMUBxIVEBASFxEUFhERDRsWEhoUFBQiGBURGBgcHigiHCYnJxQYITIhJSktOi4uHSAzQjYwNyktLisBCgoKDg0OGxAQGjQkHyYwLCw4NC0uNywsLCwsLCwsNCwsLSwsLCwsLCwxLCwsLCwsLCwsLCwsLCwsLCwsLCwsLP/AABEIALcBEwMBEQACEQEDEQH/xAAbAAEAAgMBAQAAAAAAAAAAAAAABgcDBAUCAf/EAEAQAAEDAgMGBAQEAgcJAAAAAAEAAgMEEQUSIQYTFzFT0iJBkpQHFDJRI0JhcVKRJDNDYoGh0RZUcnOCk8Hw8f/EABsBAQADAQEBAQAAAAAAAAAAAAABAwQFAgYH/8QAMBEBAAECBAUEAQMDBQAAAAAAAAECAwQRFFEVITFSkQUSFkETImFxMkLwgaGx0eH/2gAMAwEAAhEDEQA/AIEuK/TxAQEBAQEBAQEBAQEBAQEBAQEBAQEBAQEBAQEBAQEBAQEBAQEBAQEBAQEBAQEBAQEBAQEBAQEBAQEBAQEBAQEBAQEBAQEBAQEBAQEBAQEBAQEBAQEBAQEBAQEBAQEBAQEBAQEBAQEBAQEBAQEBAQEBAQEBAQEBAQEBAQEBAQEBAQEBAQEBAQEBAQEBAQEBAQEBAQEBAQEBAQEBAQEBAQEBAQEBAQEBAQEBAQEBAQEBAQEBAQEBAQEBAQEBAQEBAQLICAgICAgICAgICAgICAgICAgICAgICAgICAgICAgIFkH0NvyRGZZDN0tn6ZlTPkqgS0gn6raj7/f7afv5JziJnJz/AFK/ctWvdROXPbN2MTwuGGB5p2sc+zQCyUkg3sSdbef/AMslEzX0iXFwnqN2q9EV1ckb+VOt/DYX8Rtca6j+Vl6iiX0dWJtxMZTnnOXJhyrz9LoqgAvyR6jm+ICAgICAgICAgICAgICCw+EVX16f1P7Fr0lW7535Fa7JOEVX16f1P7E0lW58itdknCGr69P6n9iaSrc+RWuyThDV9en9T+xNJVufIrXZJwiq+vT+p/Ymkq3PkVrsk4Q1fXp/U/sTSVbnyK12ScIavr0/qf2JpKtz5Fa7JOEVX16f1P7E0lW58itdknCKr69P6n9iaSrc+RWuyThDV9en9T+xNJVufIrXZJwhq+vT+p/Ymkq3PkVrsk4RVfXp/U/sTSVbnyK12ScIqvr0/qf2Jo6tz5Fa7JRfHsKi2ZlMeL1UW8H9kIZ81v4g7dhv+NyFOkmPt4q9ftz/AGzDUw6qhnO9YJmMhbmc5273LiwWY0SOsbu0GUAWvoPNaKbUZc4cW/6hcqqn2VTlLzgdI7HZJWsbl3TG1ByuzO3L3NuLAAEtEoNw0fS/S9gq7uHpnnDbg/WrtEeyvny5Jjg+GUTaXLiZjqPESSwS5zc+FpaWBpta9ibaDmudfsYiP1WLkR/PRGOxNV+5+qOX8q82jw84RVF8IDYi/NGYrsLQCCG6i7Hcjyt5jTRdPC3Pfb59fLj3IqpmUgGFyVFNNUVF4XRRyTCGZpa6SFvhLo3NbleLus43/M3QX8Xqq1n0b8Pj/wAUZzHuy6R9RO7nYRVsroZGVDJN4wslDKcRl7mW5MbICdAbn6i648rBeotUZZZKp9RxE1zXNXOYy5MdPiNLUOLZ5RTmwaDUCR5BAsf6tptr9xpr+lqK8PMzydLD+sRboimvOU0w/wCF9RiUbZKSeAxv1aXCVhI+9nRg/wCSr0dW7b8it9ktjhDV9en9T+xNHVufIrfZJwiq+vT+p/Ymkq3PkVrsk4Q1fXp/U/sTSVbnyK12ScIavr0/qf2JpKtz5Fa7JOEVX16f1P7E0lW58itdknCGr69P6n9iaSrc+RWuyThDV9en9T+xNJVufIrXZJwiq+vT+p/Ymkq3PkVrsk4RVfXp/U/sTSVbnyK12ScIavr0/qf2JpKtz5Fa7JOENX16f1P7E0lW58itdknCKr69P6n9iaOrc+RWuyThDV9en9T+xNHVufIrfZK61vfJCAgICAgICAgICAg0MZxCLDoi6vnZTM6kj2t/lm0P7IKW2s+Jvzcm62ZMtQ7kJpWiMH/lsjayS3PVzh+1tUQh2NyTQ018SkE0lQ83aJRkidHYgFjbeMh51tlyuBBd5BOPh98QoqIQUlNSDwUrxvv7V9REx0zmaAnITmt9ieSJZds9sK7CmCTEo6BxnY4QvpJ3PlgIfYiRx0eLhzdBbMD9rGuu1RXGVdMTH7wmKpjpKGbZ7Q/7YVMEWCxvbHaGJjJAxrpKh5y70hvhaXZmjS3K/wCym1RT/TGSJmZ6pzDiUOzWC01ZAJpjGdy2kqZHFrZ3B8UsV7Wawfi+G3iLWC4ygKwV7X44zFcU+YoIXQ/MbthYyQB8cr4xE6SF9wBY6tJt/hzBDoUuO1myrh81/SqS9mvZKd3zsC1wBZc2P1sdextfmguLYrbWlx8Dc1jt7oDTVIiZKCdNMrRnH6tv/wCESmyAgICAgICAgICAgICAgICAgICAgICAgICDQxqiixCIsrqdlU24O6kYxzbjkfHoP3QUlt1Ww4K/5LZqCJtXI4BzKVngjdJYCIOIzSyHTnZrRbw5rFBF48ObT5KSs/Fmmc+U5Z7NY9sTspzag3PM21AJ1GUkOfs7jdRsXW72KNm+YHMdHOy4s8Am1iCCRazgeR8wdRKy5/iZFiWH1D6ikbT1jonwwFlpmvzXH8ILQ1wJ8Qte9jzUTMJ9s9VfbCuhoarPjBfE1jc0T2xEvEzHtfG5pLS0G7LeIWIc4FPdG57atv8AZ2drPiFLXQTUjKWGHelgmnJbJPKWnMJC5jWsuedwDa+lualDhYHTDDYxV4lC50e8hbG7MR9WYveGixdYWtqNeRB1BDbw2rl2VkDpx8xQSuc0hrmuBuA42uLB2Uh1nNyvFrjTwkrw2RwSgLY6nB6SmcyT8SOpiiAeL6EZXXMZFrENPO+gQTNAQEBAQEBAQEBAQEBAQEBAQEBAQEBAQEBBEdvsYrqJgh2WpJJ6iZptOA3cx+VyXEDN5i9h+/JBVw2aGxlPLPjDhLVtsZHtcTldK0htGyQ85JM5MjxqyO5Gpa5BFcMEkcU2IVZ8TjIyI2teTwh7mj7N3jG2Hk5w/Kg+UsjYaSF1S1rjPIYXO3Y3hp2DIGh3PQtFje/hANwAElCb4bs1O5hGG07zEw5GnwkkNaBmJsNTz5LDiLdyqrOH0Pp2Kw9uzEV1Rm2/9l6z/dn/AOX+qz/gu5t+vwn3VHhFMTYzDZozNEBNPI6nlZK0OYI2TZXuDbDVxLdTf6SL6rqW4mKYzfK4iqKrtU09GtTPNXVVdDWFsbJDIyI5A2OMwkmPQCwaAA4/8HmSvSl62Pi38ktBi8JdI3OBTk5XPdES6SmB5B7fFJG7ycHt+mQolL9jYcQ2IcDh0T8UwqoId/R22mY4mxdunEFjxls9nLTUgoLohk3rQbFtwDZ3MXHIoPaAgICAgICAgICAgICAgICAgICAgICAgINas3jhlprNJ5yH8o+4HmftfT7/AGIUv8XKOoxaoZTYVGflqRty5zrZ6iXV7iTq4gObd33e5VVXqKavbnzT7Z6ott1FFh1LRwYcczPxHF1zzj8LnWPIufLM638O6/RWoYa+lNJTYRu23c973hrhcEuMD26HSxMhFv1KC2JNrJNnnvgjha5rHaOc4gkABoNv+lZb2ImirLJ18F6ZTibfv9+T5xHl6Ef/AHHKnWTs2cCo758IH8UJ3Sihnc0N3kk8vLkS2FwaCdSPqNv1/Vb6Ks6Yl8/doiiuaY+ke20vg+NSuY2+7lhkDb/Vla0lv7EtcP5hSrdvbjA5qOtjq9nwXu/rHPY7MRPE+++IB/O10biBpcuHO68++ndOUrn2bqxiUMdZhQAjqgHywXtaX6Xub5BwLS1w5G19CDf0JIgICAgICAgICAgICAgICAgICAgICAgICAg0MdxaLA6aSfEHBscTS43OpPkwfck6AfdBCBSmvkjk3jzO0tMMYAyPmkjIMsl/KPOZbaah3nouJ6ZMVXa5uf1NF2MqYy6Kz+LVQ52I/JUZLoYG0kUcRP8AaCPQgnkTvrH76X5C3bZ3f2twNlM+gZixIpqClndUSM8nNAggazyLnPhZZvnY+V0Eao9qpMdrZn4l4Yn/ADE/PWKOOMvDB9x4Q238TifM3quWqbnVswuOuYflT02fW46yppaiWia7PBuSWSWALJXFhk8JNw12QEf3wqaMJTTOctl31m7XTlTTkwS152tw10M+aSvomyyQ25ywyPYZgAPzMazRv8I0+krW48znOcut8YaB9JWQVAAdDI1wa4O/MJ3zlvpnZr+/2T6yFiYJXHFqejeGR5aljD4jZrHXLcmt82rSAbc7fdfKX/RYpvRTRcmJqznw103v09G5snj27rqmixCL5SUBksTHFtpARle6Nw0cLNYdNdTcXBXfwWGqsWYoqqzlmuVRVOcQnC2PIgICAgICAgICAgICAgICAgICAgICAgICDxLGJB4gD+4QRbaTDtxE+dxIkzNJbHYAZnBoDRoXG5+4uSTpyXNxlimIm7TyqW26v7ZVpsrs27EsbnrK4htLSSte6SW7myOLBkYCSLkAhxOvJotqt1urK3EzP+fyrmOeTq7bUVRtA2R1XKZYWFzqSiii3W8L/wCrmn8RNgXc/Do3k0usudHqX5b347Mco61f9brfxZU5y4OEYZS7DU9SdoclViNRGYYqFnjc1kjA47wDVtzzJtYM0vddWJzhS5HwzxCkofmYtp47U9XGKf5vIfwy+92E+QdlzA+Rjv5aB0MH2Dkw2oD3zHdn8SmxClfmDXMecriAC0hzRc66aDz1x4y/ctU524zy6x+yy3TFXKU42kwiTbPDDDWyxnEInOnZu4MjH5Iy0MZ4zfN5km4v9I0C94bFUX6c45TtPWEV0TSxfCVwqaGmjqxYtFQzI64dlEkuh8wfHy/QnyWaqfdjo2imfMzD1llQs2KHQb6zy3k4jW33/ddJUzoCAgICAgICAgICAgIPl0C6BdAugXQLoF0C6BdAugXQLoF0EZ25hfNDHuWue0P8TWDW5aQx/wBQsAdOf5hfS4WLHU1Ta/5/hZa6uA98sNPBLUNbkncyN4sXSAXJcRyyOs3LfUm/MWCpwGG9lFUTVnTV0hN2vOc3S2oxWKjoaplG5tG8h8Uc80rYY5Jxma4B+bMSCxwN7E8xe910KLdNEZUxEKpnPqrPEqtmJSPZgsNNA6QTSVuIx1Tal8dO5xfKRK0WYHB7mgE5nANZYWVg0MBxozRVE1HDFMIpJTUUUzLsfh8z87X2AJvC8uu4A5Q+9raIjp1TfYfGYWVkYpHwQUxZU2po8Ujle6aaSPJaJp/uOt+a73kgX1jJP2kWJ1kc80QoI2xzSvfFI2WNpDXeE5i0O1cMzHAtJuDe9lX+GmM5iMp3T7pavyUzatghafC4A7txcyMAjxkm3Oz73bqf11XBwuHrpxE0xOc0zGc758//ABpqqiaM/qU/BX0TKXQLoF0C6BdAugXQLoF0C6BdAugXQUBxKxLrj28fauZqa32/AsJtPk4lYl1x7ePtTU1nAsJtPk4lYl1x7ePtTU1nAsJtPk4lYl1x7ePtTU1nAsJtPk4lYl1x7ePtTU1nAsJtPk4lYl1x7ePtTU1nAsJtPk4lYl1x7ePtTU1nAsJtPk4lYl1x7ePtTU1nAsJtPk4lYl1x7ePtTU1nAsJtPk4lYl1x7ePtTU1nAsJtPk4lYl1x7ePtTU1nAsJtPk4lYl1x7ePtTU1nAsJtPk4lYl1x7ePtTU3DgWE2ny8yfEbEZmlsszXNcCCDTs1B5jRt1E4iuYylHAsL9RPlvYdtJUYpBu6qZsgb9EG7bcNa0jOSGlx5+Z/XUrVh6/05ZuL6ngKLFdPspn2/cottFRzV9QHYi4hpc9z9Tlu+Qk5NTcm55gENyjxWCtm5MRnUxRhKbl322Zmacs5z+svp4nlMkMUcrwyI5X/IwQhgcQSRJKdN47S5BvlFtdNZmZy5I/DR786uUZZxH3ObXpnfLEyQTiBzKibLUwsyObmIuObRlIuQ0kA2cNLG/qZqzjLmqtU2qomKuU/U/X+rxidL8y4Oa6Nkos7NFGYg7TUkADK+4P21vryVf5YierRGBquWs6Kecc/3mN0uwGvnpWudnDGsLnMmdrZ4blL/AD8mMbYk3ykEm5Kj3zzmeiy5hLVM26Kc5qmc5hhb8QK2E3p35HuH4ji1r8zrk3sRZv1HQLBTcmiqao6y79PoVjOZqzmPqNnviViXXHt4+1e9Tce+BYTafJxKxLrj28famprOBYTafJxKxLrj28famprOBYTafJxKxLrj28famprOBYTafJxKxLrj28famprOBYTafJxKxLrj28famprOBYTafJxKxLrj28famprOBYTafJxKxLrj28famprOBYTafJxKxLrj28famprOBYTafJxKxLrj28famprOBYTafJxKxLrj28famprOBYTafJxKxLrj28famprOBYTafJxKxLrj28fampuHAsJtPk4lYl1x7ePtTU3EcCwm0+URVDsiAgICAgICAgICAgICD612U3bofuDqkTMdHmummqMph1pMUEsDWztzPBNiBYADk4EHnf8AS36ffTN7OmM+rjW/S5t35rtzlTP+Zfw0RVeEBos4AtDs2liddP5acri68fmlp4bRM5fXTpziP5YKdjaMEQXs/Vwzm+n0tvbyudfO5XuvETVkyYP0ii3TVM85neM4y/hu0tQ10jXTWYxtzo0u/wAAP3P/AL5+YuZ1Rm0XcHNFmqmnnM8tujLjNbv3FsLhuiGuytADcxAJvbmR+n+qXrs1TlHR49LwNNmj3VU/q/dy1Q7ECAgICAgICAgICAgICAgICAgICAgICAgICAgICAgIZCAgXQEBAQEBAQEBAQEBAQEBAQEBAQEBAQEBAQEBAQEBAQEBAQEBAQEBAQEBAQEBAQEBAQEBAQEBAQEBAQEBAQEBAQEBAQEBAQEBAQEBAQEBAQEBAQEBAQEBAQEBAQEBAQEBAQEBAQEBAQEBAQEBAQEBAQEBAQEBAQEBAQEBAQEBAQEBAQEBAQEBAQEBAQEBAQEBAQEBAQEBAQEBAQEBAQEBAQEBAQEBAQEBAQEBAQEBAQEBAQEBAQEBAQEBAQEBAQEBB//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255D0000}"/>
            </a:ext>
          </a:extLst>
        </xdr:cNvPr>
        <xdr:cNvSpPr>
          <a:spLocks noChangeAspect="1" noChangeArrowheads="1"/>
        </xdr:cNvSpPr>
      </xdr:nvSpPr>
      <xdr:spPr bwMode="auto">
        <a:xfrm>
          <a:off x="2600325" y="2809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76199</xdr:colOff>
      <xdr:row>63</xdr:row>
      <xdr:rowOff>123826</xdr:rowOff>
    </xdr:from>
    <xdr:to>
      <xdr:col>17</xdr:col>
      <xdr:colOff>75403</xdr:colOff>
      <xdr:row>67</xdr:row>
      <xdr:rowOff>9525</xdr:rowOff>
    </xdr:to>
    <xdr:pic>
      <xdr:nvPicPr>
        <xdr:cNvPr id="17" name="irc_mi" descr="http://www.fahnenflaggen.com/wp-content/uploads/2011/11/Italien-Nationalflagge-Nationalfahne-Flagge-Italien-Fahne-Italien.jp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276849" y="11649076"/>
          <a:ext cx="1113629" cy="58102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216364/Documents/%23ELAK_Zwischenspeichern/Reisegeb&#252;hren%20f&#252;r%20Schulveranstaltungen%20Formular_Stand_2022-09-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"/>
      <sheetName val="Leitfaden"/>
      <sheetName val="Information_Kompakt"/>
      <sheetName val="Bestätigung Unterkunft"/>
      <sheetName val="Einsatzplan berufsprakt.Tage"/>
      <sheetName val="Bestätigung Unterkunft Ausland"/>
      <sheetName val="Tarife"/>
      <sheetName val="Schuldatenbank"/>
      <sheetName val="Reisegebühren für Schulveransta"/>
    </sheetNames>
    <definedNames>
      <definedName name="ZumFormula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la.lienz@tsn.a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44"/>
  </sheetPr>
  <dimension ref="A1:X234"/>
  <sheetViews>
    <sheetView showGridLines="0" showZeros="0" tabSelected="1" zoomScaleNormal="100" zoomScaleSheetLayoutView="130" workbookViewId="0">
      <selection activeCell="E42" sqref="E42:F43"/>
    </sheetView>
  </sheetViews>
  <sheetFormatPr baseColWidth="10" defaultColWidth="11.42578125" defaultRowHeight="12.75" zeroHeight="1" x14ac:dyDescent="0.2"/>
  <cols>
    <col min="1" max="20" width="7.28515625" style="100" customWidth="1"/>
    <col min="21" max="21" width="7.28515625" style="160" hidden="1" customWidth="1"/>
    <col min="22" max="22" width="7.28515625" style="100" hidden="1" customWidth="1"/>
    <col min="23" max="24" width="11.42578125" style="100" hidden="1" customWidth="1"/>
    <col min="25" max="31" width="0" style="97" hidden="1" customWidth="1"/>
    <col min="32" max="16384" width="11.42578125" style="97"/>
  </cols>
  <sheetData>
    <row r="1" spans="1:22" ht="9.9499999999999993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2" ht="49.5" customHeight="1" x14ac:dyDescent="0.2">
      <c r="A2" s="399" t="s">
        <v>239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168"/>
      <c r="O2" s="168"/>
      <c r="P2" s="168"/>
      <c r="Q2" s="168"/>
      <c r="R2" s="168"/>
      <c r="S2" s="168"/>
      <c r="T2" s="168"/>
      <c r="U2" s="161"/>
      <c r="V2" s="162"/>
    </row>
    <row r="3" spans="1:22" ht="9.9499999999999993" customHeigh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2" ht="9.9499999999999993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2" ht="9.9499999999999993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T5" s="97"/>
    </row>
    <row r="6" spans="1:22" ht="9.9499999999999993" customHeight="1" x14ac:dyDescent="0.2">
      <c r="A6" s="619" t="s">
        <v>89</v>
      </c>
      <c r="B6" s="619"/>
      <c r="C6" s="619"/>
      <c r="D6" s="620"/>
      <c r="E6" s="621"/>
      <c r="F6" s="622"/>
      <c r="G6" s="622"/>
      <c r="H6" s="622"/>
      <c r="I6" s="622"/>
      <c r="J6" s="622"/>
      <c r="K6" s="623"/>
      <c r="L6" s="97"/>
      <c r="M6" s="97"/>
      <c r="N6" s="97"/>
      <c r="O6" s="97"/>
      <c r="T6" s="97"/>
    </row>
    <row r="7" spans="1:22" ht="9.9499999999999993" customHeight="1" x14ac:dyDescent="0.2">
      <c r="A7" s="619"/>
      <c r="B7" s="619"/>
      <c r="C7" s="619"/>
      <c r="D7" s="620"/>
      <c r="E7" s="624"/>
      <c r="F7" s="625"/>
      <c r="G7" s="625"/>
      <c r="H7" s="625"/>
      <c r="I7" s="625"/>
      <c r="J7" s="625"/>
      <c r="K7" s="626"/>
      <c r="L7" s="97"/>
      <c r="M7" s="97"/>
      <c r="N7" s="97"/>
      <c r="O7" s="97"/>
      <c r="T7" s="97"/>
    </row>
    <row r="8" spans="1:22" ht="9.9499999999999993" customHeight="1" x14ac:dyDescent="0.2">
      <c r="A8" s="169"/>
      <c r="B8" s="169"/>
      <c r="C8" s="169"/>
      <c r="D8" s="169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T8" s="97"/>
    </row>
    <row r="9" spans="1:22" ht="9.9499999999999993" customHeight="1" x14ac:dyDescent="0.2">
      <c r="A9" s="619" t="s">
        <v>93</v>
      </c>
      <c r="B9" s="619"/>
      <c r="C9" s="619"/>
      <c r="D9" s="620"/>
      <c r="E9" s="621">
        <v>1</v>
      </c>
      <c r="F9" s="622"/>
      <c r="G9" s="622"/>
      <c r="H9" s="622"/>
      <c r="I9" s="622"/>
      <c r="J9" s="622"/>
      <c r="K9" s="623"/>
      <c r="L9" s="97"/>
      <c r="M9" s="97"/>
      <c r="N9" s="619" t="str">
        <f>IF(U9=1,"bitte Schule auswählen","")</f>
        <v>bitte Schule auswählen</v>
      </c>
      <c r="O9" s="619"/>
      <c r="P9" s="619"/>
      <c r="Q9" s="619"/>
      <c r="R9" s="619"/>
      <c r="S9" s="619"/>
      <c r="T9" s="97"/>
      <c r="U9" s="518">
        <v>1</v>
      </c>
    </row>
    <row r="10" spans="1:22" ht="9.9499999999999993" customHeight="1" x14ac:dyDescent="0.2">
      <c r="A10" s="619"/>
      <c r="B10" s="619"/>
      <c r="C10" s="619"/>
      <c r="D10" s="620"/>
      <c r="E10" s="624"/>
      <c r="F10" s="625"/>
      <c r="G10" s="625"/>
      <c r="H10" s="625"/>
      <c r="I10" s="625"/>
      <c r="J10" s="625"/>
      <c r="K10" s="626"/>
      <c r="L10" s="97"/>
      <c r="M10" s="97"/>
      <c r="N10" s="619"/>
      <c r="O10" s="619"/>
      <c r="P10" s="619"/>
      <c r="Q10" s="619"/>
      <c r="R10" s="619"/>
      <c r="S10" s="619"/>
      <c r="T10" s="97"/>
      <c r="U10" s="518"/>
    </row>
    <row r="11" spans="1:22" ht="9.9499999999999993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T11" s="97"/>
    </row>
    <row r="12" spans="1:22" ht="9.9499999999999993" customHeight="1" x14ac:dyDescent="0.2">
      <c r="A12" s="619" t="s">
        <v>101</v>
      </c>
      <c r="B12" s="619"/>
      <c r="C12" s="619"/>
      <c r="D12" s="620"/>
      <c r="E12" s="628" t="str">
        <f>IF($U$9=1,"",VLOOKUP($U$9,Daten!$A$5:$I$9,6,FALSE)&amp;", "&amp;VLOOKUP($U$9,Daten!$A$5:$I$9,7,FALSE)&amp;" "&amp;VLOOKUP($U$9,Daten!$A$5:$I$9,8,FALSE))</f>
        <v/>
      </c>
      <c r="F12" s="629"/>
      <c r="G12" s="629"/>
      <c r="H12" s="629"/>
      <c r="I12" s="629"/>
      <c r="J12" s="629"/>
      <c r="K12" s="630"/>
      <c r="L12" s="97"/>
      <c r="M12" s="97"/>
      <c r="N12" s="97"/>
      <c r="O12" s="97"/>
      <c r="T12" s="97"/>
    </row>
    <row r="13" spans="1:22" ht="9.9499999999999993" customHeight="1" x14ac:dyDescent="0.2">
      <c r="A13" s="619"/>
      <c r="B13" s="619"/>
      <c r="C13" s="619"/>
      <c r="D13" s="620"/>
      <c r="E13" s="631"/>
      <c r="F13" s="632"/>
      <c r="G13" s="632"/>
      <c r="H13" s="632"/>
      <c r="I13" s="632"/>
      <c r="J13" s="632"/>
      <c r="K13" s="633"/>
      <c r="L13" s="97"/>
      <c r="M13" s="97"/>
      <c r="N13" s="97"/>
      <c r="O13" s="97"/>
      <c r="T13" s="97"/>
    </row>
    <row r="14" spans="1:22" ht="9.9499999999999993" customHeight="1" x14ac:dyDescent="0.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T14" s="97"/>
    </row>
    <row r="15" spans="1:22" ht="9.9499999999999993" customHeight="1" x14ac:dyDescent="0.2">
      <c r="A15" s="603" t="s">
        <v>92</v>
      </c>
      <c r="B15" s="604"/>
      <c r="C15" s="634"/>
      <c r="D15" s="635"/>
      <c r="E15" s="97"/>
      <c r="F15" s="638" t="s">
        <v>217</v>
      </c>
      <c r="G15" s="639"/>
      <c r="H15" s="634"/>
      <c r="I15" s="635"/>
      <c r="J15" s="97"/>
      <c r="K15" s="638" t="s">
        <v>218</v>
      </c>
      <c r="L15" s="639"/>
      <c r="M15" s="634"/>
      <c r="N15" s="635"/>
      <c r="O15" s="97"/>
      <c r="T15" s="97"/>
    </row>
    <row r="16" spans="1:22" ht="9.9499999999999993" customHeight="1" x14ac:dyDescent="0.2">
      <c r="A16" s="604"/>
      <c r="B16" s="604"/>
      <c r="C16" s="636"/>
      <c r="D16" s="637"/>
      <c r="E16" s="97"/>
      <c r="F16" s="639"/>
      <c r="G16" s="639"/>
      <c r="H16" s="636"/>
      <c r="I16" s="637"/>
      <c r="J16" s="97"/>
      <c r="K16" s="639"/>
      <c r="L16" s="639"/>
      <c r="M16" s="636"/>
      <c r="N16" s="637"/>
      <c r="O16" s="97"/>
      <c r="T16" s="97"/>
    </row>
    <row r="17" spans="1:22" ht="9.9499999999999993" customHeight="1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T17" s="97"/>
    </row>
    <row r="18" spans="1:22" ht="9.7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T18" s="97"/>
    </row>
    <row r="19" spans="1:22" ht="9.9499999999999993" customHeight="1" x14ac:dyDescent="0.2">
      <c r="A19" s="603" t="s">
        <v>102</v>
      </c>
      <c r="B19" s="603"/>
      <c r="C19" s="603"/>
      <c r="D19" s="603"/>
      <c r="E19" s="603"/>
      <c r="F19" s="603"/>
      <c r="G19" s="627"/>
      <c r="H19" s="606"/>
      <c r="I19" s="607"/>
      <c r="J19" s="607"/>
      <c r="K19" s="607"/>
      <c r="L19" s="607"/>
      <c r="M19" s="607"/>
      <c r="N19" s="608"/>
      <c r="O19" s="97"/>
      <c r="T19" s="97"/>
      <c r="U19" s="518">
        <v>1</v>
      </c>
    </row>
    <row r="20" spans="1:22" ht="9.9499999999999993" customHeight="1" x14ac:dyDescent="0.2">
      <c r="A20" s="603"/>
      <c r="B20" s="603"/>
      <c r="C20" s="603"/>
      <c r="D20" s="603"/>
      <c r="E20" s="603"/>
      <c r="F20" s="603"/>
      <c r="G20" s="627"/>
      <c r="H20" s="609"/>
      <c r="I20" s="610"/>
      <c r="J20" s="610"/>
      <c r="K20" s="610"/>
      <c r="L20" s="610"/>
      <c r="M20" s="610"/>
      <c r="N20" s="611"/>
      <c r="O20" s="97"/>
      <c r="T20" s="97"/>
      <c r="U20" s="518"/>
    </row>
    <row r="21" spans="1:22" ht="9.9499999999999993" customHeight="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T21" s="97"/>
    </row>
    <row r="22" spans="1:22" ht="9.9499999999999993" customHeight="1" x14ac:dyDescent="0.2">
      <c r="A22" s="603" t="s">
        <v>128</v>
      </c>
      <c r="B22" s="604"/>
      <c r="C22" s="604"/>
      <c r="D22" s="604"/>
      <c r="E22" s="604"/>
      <c r="F22" s="604"/>
      <c r="G22" s="605"/>
      <c r="H22" s="606"/>
      <c r="I22" s="607"/>
      <c r="J22" s="607"/>
      <c r="K22" s="607"/>
      <c r="L22" s="607"/>
      <c r="M22" s="607"/>
      <c r="N22" s="608"/>
      <c r="O22" s="97"/>
      <c r="T22" s="97"/>
      <c r="U22" s="518">
        <v>1</v>
      </c>
    </row>
    <row r="23" spans="1:22" ht="9.9499999999999993" customHeight="1" x14ac:dyDescent="0.2">
      <c r="A23" s="604"/>
      <c r="B23" s="604"/>
      <c r="C23" s="604"/>
      <c r="D23" s="604"/>
      <c r="E23" s="604"/>
      <c r="F23" s="604"/>
      <c r="G23" s="605"/>
      <c r="H23" s="609"/>
      <c r="I23" s="610"/>
      <c r="J23" s="610"/>
      <c r="K23" s="610"/>
      <c r="L23" s="610"/>
      <c r="M23" s="610"/>
      <c r="N23" s="611"/>
      <c r="O23" s="97"/>
      <c r="T23" s="97"/>
      <c r="U23" s="518"/>
    </row>
    <row r="24" spans="1:22" ht="9.9499999999999993" customHeight="1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T24" s="97"/>
    </row>
    <row r="25" spans="1:22" ht="9.9499999999999993" customHeight="1" x14ac:dyDescent="0.2">
      <c r="A25" s="603" t="s">
        <v>109</v>
      </c>
      <c r="B25" s="604"/>
      <c r="C25" s="604"/>
      <c r="D25" s="604"/>
      <c r="E25" s="604"/>
      <c r="F25" s="604"/>
      <c r="G25" s="605"/>
      <c r="H25" s="606"/>
      <c r="I25" s="607"/>
      <c r="J25" s="607"/>
      <c r="K25" s="607"/>
      <c r="L25" s="607"/>
      <c r="M25" s="607"/>
      <c r="N25" s="608"/>
      <c r="O25" s="97"/>
      <c r="T25" s="97"/>
      <c r="U25" s="518">
        <v>1</v>
      </c>
      <c r="V25" s="428">
        <f>VALUE(U22&amp;U25)</f>
        <v>11</v>
      </c>
    </row>
    <row r="26" spans="1:22" ht="9.9499999999999993" customHeight="1" x14ac:dyDescent="0.2">
      <c r="A26" s="604"/>
      <c r="B26" s="604"/>
      <c r="C26" s="604"/>
      <c r="D26" s="604"/>
      <c r="E26" s="604"/>
      <c r="F26" s="604"/>
      <c r="G26" s="605"/>
      <c r="H26" s="609"/>
      <c r="I26" s="610"/>
      <c r="J26" s="610"/>
      <c r="K26" s="610"/>
      <c r="L26" s="610"/>
      <c r="M26" s="610"/>
      <c r="N26" s="611"/>
      <c r="O26" s="97"/>
      <c r="T26" s="97"/>
      <c r="U26" s="518"/>
      <c r="V26" s="428"/>
    </row>
    <row r="27" spans="1:22" ht="9.9499999999999993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T27" s="97"/>
    </row>
    <row r="28" spans="1:22" ht="9.9499999999999993" customHeight="1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</row>
    <row r="29" spans="1:22" ht="9.9499999999999993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</row>
    <row r="30" spans="1:22" ht="9.9499999999999993" customHeight="1" x14ac:dyDescent="0.2">
      <c r="A30" s="379" t="s">
        <v>115</v>
      </c>
      <c r="B30" s="379"/>
      <c r="C30" s="379"/>
      <c r="D30" s="37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</row>
    <row r="31" spans="1:22" ht="9.9499999999999993" customHeight="1" thickBot="1" x14ac:dyDescent="0.25">
      <c r="A31" s="379"/>
      <c r="B31" s="379"/>
      <c r="C31" s="379"/>
      <c r="D31" s="379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</row>
    <row r="32" spans="1:22" ht="9.9499999999999993" customHeight="1" x14ac:dyDescent="0.2">
      <c r="A32" s="404" t="s">
        <v>129</v>
      </c>
      <c r="B32" s="405"/>
      <c r="C32" s="405"/>
      <c r="D32" s="406"/>
      <c r="E32" s="612" t="s">
        <v>116</v>
      </c>
      <c r="F32" s="405"/>
      <c r="G32" s="405"/>
      <c r="H32" s="406"/>
      <c r="I32" s="404" t="s">
        <v>117</v>
      </c>
      <c r="J32" s="405"/>
      <c r="K32" s="405"/>
      <c r="L32" s="406"/>
      <c r="M32" s="614" t="s">
        <v>114</v>
      </c>
      <c r="N32" s="615"/>
      <c r="O32" s="615"/>
      <c r="P32" s="615"/>
      <c r="Q32" s="617" t="s">
        <v>113</v>
      </c>
      <c r="R32" s="97"/>
      <c r="S32" s="97"/>
      <c r="T32" s="97"/>
    </row>
    <row r="33" spans="1:22" ht="9.9499999999999993" customHeight="1" x14ac:dyDescent="0.2">
      <c r="A33" s="407"/>
      <c r="B33" s="408"/>
      <c r="C33" s="408"/>
      <c r="D33" s="409"/>
      <c r="E33" s="613"/>
      <c r="F33" s="408"/>
      <c r="G33" s="408"/>
      <c r="H33" s="409"/>
      <c r="I33" s="407"/>
      <c r="J33" s="408"/>
      <c r="K33" s="408"/>
      <c r="L33" s="409"/>
      <c r="M33" s="616"/>
      <c r="N33" s="470"/>
      <c r="O33" s="470"/>
      <c r="P33" s="470"/>
      <c r="Q33" s="618"/>
      <c r="R33" s="97"/>
      <c r="S33" s="97"/>
      <c r="T33" s="97"/>
    </row>
    <row r="34" spans="1:22" ht="9.9499999999999993" customHeight="1" x14ac:dyDescent="0.2">
      <c r="A34" s="407"/>
      <c r="B34" s="408"/>
      <c r="C34" s="408"/>
      <c r="D34" s="409"/>
      <c r="E34" s="594" t="s">
        <v>45</v>
      </c>
      <c r="F34" s="595"/>
      <c r="G34" s="595" t="s">
        <v>118</v>
      </c>
      <c r="H34" s="596"/>
      <c r="I34" s="597" t="s">
        <v>45</v>
      </c>
      <c r="J34" s="595"/>
      <c r="K34" s="595" t="s">
        <v>118</v>
      </c>
      <c r="L34" s="596"/>
      <c r="M34" s="170"/>
      <c r="N34" s="170"/>
      <c r="O34" s="170"/>
      <c r="P34" s="171"/>
      <c r="Q34" s="172"/>
      <c r="R34" s="598" t="str">
        <f>IF(U22=1,"",IF(U22&lt;&gt;3,"keine PKW-Genehmigung!",""))</f>
        <v/>
      </c>
      <c r="S34" s="598"/>
      <c r="T34" s="97"/>
    </row>
    <row r="35" spans="1:22" ht="9.9499999999999993" customHeight="1" x14ac:dyDescent="0.2">
      <c r="A35" s="407"/>
      <c r="B35" s="408"/>
      <c r="C35" s="408"/>
      <c r="D35" s="409"/>
      <c r="E35" s="594"/>
      <c r="F35" s="595"/>
      <c r="G35" s="595"/>
      <c r="H35" s="596"/>
      <c r="I35" s="597"/>
      <c r="J35" s="595"/>
      <c r="K35" s="595"/>
      <c r="L35" s="596"/>
      <c r="M35" s="173"/>
      <c r="N35" s="173"/>
      <c r="O35" s="173"/>
      <c r="P35" s="174"/>
      <c r="Q35" s="175"/>
      <c r="R35" s="598"/>
      <c r="S35" s="598"/>
      <c r="T35" s="97"/>
    </row>
    <row r="36" spans="1:22" ht="9.9499999999999993" customHeight="1" x14ac:dyDescent="0.2">
      <c r="A36" s="407"/>
      <c r="B36" s="408"/>
      <c r="C36" s="408"/>
      <c r="D36" s="409"/>
      <c r="E36" s="599" t="s">
        <v>126</v>
      </c>
      <c r="F36" s="600"/>
      <c r="G36" s="600" t="s">
        <v>127</v>
      </c>
      <c r="H36" s="601"/>
      <c r="I36" s="602" t="s">
        <v>126</v>
      </c>
      <c r="J36" s="600"/>
      <c r="K36" s="600" t="s">
        <v>127</v>
      </c>
      <c r="L36" s="601"/>
      <c r="M36" s="599" t="s">
        <v>174</v>
      </c>
      <c r="N36" s="600"/>
      <c r="O36" s="600"/>
      <c r="P36" s="600"/>
      <c r="Q36" s="175"/>
      <c r="R36" s="598"/>
      <c r="S36" s="598"/>
      <c r="T36" s="97"/>
    </row>
    <row r="37" spans="1:22" ht="9.9499999999999993" customHeight="1" x14ac:dyDescent="0.2">
      <c r="A37" s="407"/>
      <c r="B37" s="408"/>
      <c r="C37" s="408"/>
      <c r="D37" s="409"/>
      <c r="E37" s="599"/>
      <c r="F37" s="600"/>
      <c r="G37" s="600"/>
      <c r="H37" s="601"/>
      <c r="I37" s="602"/>
      <c r="J37" s="600"/>
      <c r="K37" s="600"/>
      <c r="L37" s="601"/>
      <c r="M37" s="599"/>
      <c r="N37" s="600"/>
      <c r="O37" s="600"/>
      <c r="P37" s="600"/>
      <c r="Q37" s="175"/>
      <c r="R37" s="598"/>
      <c r="S37" s="598"/>
      <c r="T37" s="97"/>
    </row>
    <row r="38" spans="1:22" ht="9.9499999999999993" customHeight="1" x14ac:dyDescent="0.2">
      <c r="A38" s="407"/>
      <c r="B38" s="408"/>
      <c r="C38" s="408"/>
      <c r="D38" s="409"/>
      <c r="E38" s="571" t="str">
        <f>IF(E56&gt;G56,"Uhrzeit ergänzen!","")</f>
        <v/>
      </c>
      <c r="F38" s="572"/>
      <c r="G38" s="572" t="str">
        <f>IF(G56&gt;E56,"Datum ergänzen!","")</f>
        <v/>
      </c>
      <c r="H38" s="575"/>
      <c r="I38" s="577" t="str">
        <f>IF(I56&gt;K56,"Uhrzeit ergänzen!","")</f>
        <v/>
      </c>
      <c r="J38" s="572"/>
      <c r="K38" s="572" t="str">
        <f>IF(K56&gt;I56,"Datum ergänzen!","")</f>
        <v/>
      </c>
      <c r="L38" s="575"/>
      <c r="M38" s="579" t="str">
        <f>IF(AND(M54=0,(M56+O56)=U54),"",
IF(AND(M54=0,E56=U54),"",
IF(AND(M54&lt;8,M54&lt;&gt;0,M56=U54-O56),"",
IF(AND(M54&lt;&gt;0,MOD(M54,7)=0,U54=M56),"",
IF(AND(M54&gt;8,SUM(U40:U53)&lt;&gt;0,(U54-SUM(U40:U53)=M54),(((V42-V40)+1)=COUNTA(M40:P53))),"",
IF(AND(M54&gt;8,SUM(U40:U53)&lt;&gt;0,(U54-SUM(U40:U53)=M54),(V40-V42)&gt;=0,(((V40-V42)+2)=COUNTA(M40:P53))),"",
"Ort der Veranstaltung angeben!"))))))</f>
        <v/>
      </c>
      <c r="N38" s="580"/>
      <c r="O38" s="580"/>
      <c r="P38" s="581"/>
      <c r="Q38" s="175"/>
      <c r="R38" s="598"/>
      <c r="S38" s="598"/>
      <c r="T38" s="97"/>
    </row>
    <row r="39" spans="1:22" ht="9.9499999999999993" customHeight="1" thickBot="1" x14ac:dyDescent="0.25">
      <c r="A39" s="410"/>
      <c r="B39" s="411"/>
      <c r="C39" s="411"/>
      <c r="D39" s="412"/>
      <c r="E39" s="573"/>
      <c r="F39" s="574"/>
      <c r="G39" s="574"/>
      <c r="H39" s="576"/>
      <c r="I39" s="578"/>
      <c r="J39" s="574"/>
      <c r="K39" s="574"/>
      <c r="L39" s="576"/>
      <c r="M39" s="582"/>
      <c r="N39" s="583"/>
      <c r="O39" s="583"/>
      <c r="P39" s="584"/>
      <c r="Q39" s="176"/>
      <c r="R39" s="598"/>
      <c r="S39" s="598"/>
      <c r="T39" s="97"/>
    </row>
    <row r="40" spans="1:22" ht="9.9499999999999993" customHeight="1" x14ac:dyDescent="0.2">
      <c r="A40" s="413" t="s">
        <v>119</v>
      </c>
      <c r="B40" s="414"/>
      <c r="C40" s="414"/>
      <c r="D40" s="415"/>
      <c r="E40" s="585"/>
      <c r="F40" s="586"/>
      <c r="G40" s="587"/>
      <c r="H40" s="588"/>
      <c r="I40" s="589"/>
      <c r="J40" s="586"/>
      <c r="K40" s="590"/>
      <c r="L40" s="591"/>
      <c r="M40" s="429"/>
      <c r="N40" s="430"/>
      <c r="O40" s="430"/>
      <c r="P40" s="430"/>
      <c r="Q40" s="568"/>
      <c r="R40" s="533">
        <f>IF(E40="",0,IF(I40="",0,IF((K40-G40)&lt;=0,0,K40-G40)))</f>
        <v>0</v>
      </c>
      <c r="S40" s="533"/>
      <c r="T40" s="97"/>
      <c r="U40" s="518">
        <f>IF(M40&gt;"",1,0)</f>
        <v>0</v>
      </c>
      <c r="V40" s="337" t="str">
        <f>IF(E40&lt;&gt;0,1,IF(E42&lt;&gt;0,2,IF(E44&lt;&gt;0,3,IF(E46&lt;&gt;0,4,IF(E48&lt;&gt;0,5,IF(E50&lt;&gt;0,6,IF(E52&lt;&gt;0,7,"")))))))</f>
        <v/>
      </c>
    </row>
    <row r="41" spans="1:22" ht="9.9499999999999993" customHeight="1" x14ac:dyDescent="0.2">
      <c r="A41" s="360"/>
      <c r="B41" s="361"/>
      <c r="C41" s="361"/>
      <c r="D41" s="362"/>
      <c r="E41" s="556"/>
      <c r="F41" s="432"/>
      <c r="G41" s="549"/>
      <c r="H41" s="550"/>
      <c r="I41" s="431"/>
      <c r="J41" s="432"/>
      <c r="K41" s="592"/>
      <c r="L41" s="593"/>
      <c r="M41" s="431"/>
      <c r="N41" s="432"/>
      <c r="O41" s="432"/>
      <c r="P41" s="432"/>
      <c r="Q41" s="569"/>
      <c r="R41" s="533"/>
      <c r="S41" s="533"/>
      <c r="T41" s="97"/>
      <c r="U41" s="518"/>
      <c r="V41" s="337"/>
    </row>
    <row r="42" spans="1:22" ht="9.9499999999999993" customHeight="1" x14ac:dyDescent="0.2">
      <c r="A42" s="360" t="s">
        <v>120</v>
      </c>
      <c r="B42" s="361"/>
      <c r="C42" s="361"/>
      <c r="D42" s="362"/>
      <c r="E42" s="540"/>
      <c r="F42" s="432"/>
      <c r="G42" s="543"/>
      <c r="H42" s="544"/>
      <c r="I42" s="547"/>
      <c r="J42" s="432"/>
      <c r="K42" s="570"/>
      <c r="L42" s="550"/>
      <c r="M42" s="553"/>
      <c r="N42" s="432"/>
      <c r="O42" s="432"/>
      <c r="P42" s="432"/>
      <c r="Q42" s="554"/>
      <c r="R42" s="533">
        <f t="shared" ref="R42" si="0">IF(E42="",0,IF(I42="",0,IF((K42-G42)&lt;=0,0,K42-G42)))</f>
        <v>0</v>
      </c>
      <c r="S42" s="533"/>
      <c r="T42" s="97"/>
      <c r="U42" s="518">
        <f>IF(M42&gt;"",1,0)</f>
        <v>0</v>
      </c>
      <c r="V42" s="337" t="str">
        <f>IF(I40&lt;&gt;0,1,IF(I42&lt;&gt;0,2,IF(I44&lt;&gt;0,3,IF(I46&lt;&gt;0,4,IF(I48&lt;&gt;0,5,IF(I50&lt;&gt;0,6,IF(I52&lt;&gt;0,7,"")))))))</f>
        <v/>
      </c>
    </row>
    <row r="43" spans="1:22" ht="9.9499999999999993" customHeight="1" x14ac:dyDescent="0.2">
      <c r="A43" s="360"/>
      <c r="B43" s="361"/>
      <c r="C43" s="361"/>
      <c r="D43" s="362"/>
      <c r="E43" s="556"/>
      <c r="F43" s="432"/>
      <c r="G43" s="557"/>
      <c r="H43" s="558"/>
      <c r="I43" s="431"/>
      <c r="J43" s="432"/>
      <c r="K43" s="549"/>
      <c r="L43" s="550"/>
      <c r="M43" s="556"/>
      <c r="N43" s="432"/>
      <c r="O43" s="432"/>
      <c r="P43" s="432"/>
      <c r="Q43" s="554"/>
      <c r="R43" s="533"/>
      <c r="S43" s="533"/>
      <c r="T43" s="97"/>
      <c r="U43" s="518"/>
      <c r="V43" s="337"/>
    </row>
    <row r="44" spans="1:22" ht="9.9499999999999993" customHeight="1" x14ac:dyDescent="0.2">
      <c r="A44" s="360" t="s">
        <v>121</v>
      </c>
      <c r="B44" s="361"/>
      <c r="C44" s="361"/>
      <c r="D44" s="362"/>
      <c r="E44" s="540"/>
      <c r="F44" s="432"/>
      <c r="G44" s="567"/>
      <c r="H44" s="544"/>
      <c r="I44" s="547"/>
      <c r="J44" s="432"/>
      <c r="K44" s="549"/>
      <c r="L44" s="550"/>
      <c r="M44" s="553"/>
      <c r="N44" s="432"/>
      <c r="O44" s="432"/>
      <c r="P44" s="432"/>
      <c r="Q44" s="554"/>
      <c r="R44" s="533">
        <f t="shared" ref="R44" si="1">IF(E44="",0,IF(I44="",0,IF((K44-G44)&lt;=0,0,K44-G44)))</f>
        <v>0</v>
      </c>
      <c r="S44" s="533"/>
      <c r="T44" s="97"/>
      <c r="U44" s="518">
        <f>IF(M44&gt;"",1,0)</f>
        <v>0</v>
      </c>
      <c r="V44" s="337"/>
    </row>
    <row r="45" spans="1:22" ht="9.9499999999999993" customHeight="1" x14ac:dyDescent="0.2">
      <c r="A45" s="360"/>
      <c r="B45" s="361"/>
      <c r="C45" s="361"/>
      <c r="D45" s="362"/>
      <c r="E45" s="556"/>
      <c r="F45" s="432"/>
      <c r="G45" s="557"/>
      <c r="H45" s="558"/>
      <c r="I45" s="431"/>
      <c r="J45" s="432"/>
      <c r="K45" s="549"/>
      <c r="L45" s="550"/>
      <c r="M45" s="556"/>
      <c r="N45" s="432"/>
      <c r="O45" s="432"/>
      <c r="P45" s="432"/>
      <c r="Q45" s="554"/>
      <c r="R45" s="533"/>
      <c r="S45" s="533"/>
      <c r="T45" s="97"/>
      <c r="U45" s="518"/>
      <c r="V45" s="337"/>
    </row>
    <row r="46" spans="1:22" ht="9.9499999999999993" customHeight="1" x14ac:dyDescent="0.2">
      <c r="A46" s="360" t="s">
        <v>122</v>
      </c>
      <c r="B46" s="361"/>
      <c r="C46" s="361"/>
      <c r="D46" s="362"/>
      <c r="E46" s="540"/>
      <c r="F46" s="432"/>
      <c r="G46" s="543"/>
      <c r="H46" s="544"/>
      <c r="I46" s="547"/>
      <c r="J46" s="432"/>
      <c r="K46" s="549"/>
      <c r="L46" s="550"/>
      <c r="M46" s="553"/>
      <c r="N46" s="432"/>
      <c r="O46" s="432"/>
      <c r="P46" s="432"/>
      <c r="Q46" s="554"/>
      <c r="R46" s="533">
        <f t="shared" ref="R46" si="2">IF(E46="",0,IF(I46="",0,IF((K46-G46)&lt;=0,0,K46-G46)))</f>
        <v>0</v>
      </c>
      <c r="S46" s="533"/>
      <c r="T46" s="97"/>
      <c r="U46" s="518">
        <f>IF(M46&gt;"",1,0)</f>
        <v>0</v>
      </c>
      <c r="V46" s="337"/>
    </row>
    <row r="47" spans="1:22" ht="9.9499999999999993" customHeight="1" x14ac:dyDescent="0.2">
      <c r="A47" s="360"/>
      <c r="B47" s="361"/>
      <c r="C47" s="361"/>
      <c r="D47" s="362"/>
      <c r="E47" s="556"/>
      <c r="F47" s="432"/>
      <c r="G47" s="557"/>
      <c r="H47" s="558"/>
      <c r="I47" s="431"/>
      <c r="J47" s="432"/>
      <c r="K47" s="549"/>
      <c r="L47" s="550"/>
      <c r="M47" s="556"/>
      <c r="N47" s="432"/>
      <c r="O47" s="432"/>
      <c r="P47" s="432"/>
      <c r="Q47" s="554"/>
      <c r="R47" s="533"/>
      <c r="S47" s="533"/>
      <c r="T47" s="97"/>
      <c r="U47" s="518"/>
      <c r="V47" s="337"/>
    </row>
    <row r="48" spans="1:22" ht="9.9499999999999993" customHeight="1" x14ac:dyDescent="0.2">
      <c r="A48" s="360" t="s">
        <v>123</v>
      </c>
      <c r="B48" s="361"/>
      <c r="C48" s="361"/>
      <c r="D48" s="362"/>
      <c r="E48" s="540"/>
      <c r="F48" s="432"/>
      <c r="G48" s="543"/>
      <c r="H48" s="544"/>
      <c r="I48" s="547"/>
      <c r="J48" s="432"/>
      <c r="K48" s="549"/>
      <c r="L48" s="550"/>
      <c r="M48" s="553"/>
      <c r="N48" s="432"/>
      <c r="O48" s="432"/>
      <c r="P48" s="432"/>
      <c r="Q48" s="554"/>
      <c r="R48" s="533">
        <f t="shared" ref="R48" si="3">IF(E48="",0,IF(I48="",0,IF((K48-G48)&lt;=0,0,K48-G48)))</f>
        <v>0</v>
      </c>
      <c r="S48" s="533"/>
      <c r="T48" s="97"/>
      <c r="U48" s="518">
        <f>IF(M48&gt;"",1,0)</f>
        <v>0</v>
      </c>
    </row>
    <row r="49" spans="1:24" ht="9.9499999999999993" customHeight="1" x14ac:dyDescent="0.2">
      <c r="A49" s="360"/>
      <c r="B49" s="361"/>
      <c r="C49" s="361"/>
      <c r="D49" s="362"/>
      <c r="E49" s="556"/>
      <c r="F49" s="432"/>
      <c r="G49" s="557"/>
      <c r="H49" s="558"/>
      <c r="I49" s="431"/>
      <c r="J49" s="432"/>
      <c r="K49" s="549"/>
      <c r="L49" s="550"/>
      <c r="M49" s="556"/>
      <c r="N49" s="432"/>
      <c r="O49" s="432"/>
      <c r="P49" s="432"/>
      <c r="Q49" s="554"/>
      <c r="R49" s="533"/>
      <c r="S49" s="533"/>
      <c r="T49" s="97"/>
      <c r="U49" s="518"/>
    </row>
    <row r="50" spans="1:24" ht="9.9499999999999993" customHeight="1" x14ac:dyDescent="0.2">
      <c r="A50" s="360" t="s">
        <v>124</v>
      </c>
      <c r="B50" s="361"/>
      <c r="C50" s="361"/>
      <c r="D50" s="362"/>
      <c r="E50" s="540"/>
      <c r="F50" s="432"/>
      <c r="G50" s="543"/>
      <c r="H50" s="544"/>
      <c r="I50" s="547"/>
      <c r="J50" s="432"/>
      <c r="K50" s="549"/>
      <c r="L50" s="550"/>
      <c r="M50" s="553"/>
      <c r="N50" s="432"/>
      <c r="O50" s="432"/>
      <c r="P50" s="432"/>
      <c r="Q50" s="554"/>
      <c r="R50" s="533">
        <f t="shared" ref="R50" si="4">IF(E50="",0,IF(I50="",0,IF((K50-G50)&lt;=0,0,K50-G50)))</f>
        <v>0</v>
      </c>
      <c r="S50" s="533"/>
      <c r="T50" s="97"/>
      <c r="U50" s="518">
        <f>IF(M50&gt;"",1,0)</f>
        <v>0</v>
      </c>
    </row>
    <row r="51" spans="1:24" ht="9.9499999999999993" customHeight="1" x14ac:dyDescent="0.2">
      <c r="A51" s="360"/>
      <c r="B51" s="361"/>
      <c r="C51" s="361"/>
      <c r="D51" s="362"/>
      <c r="E51" s="556"/>
      <c r="F51" s="432"/>
      <c r="G51" s="557"/>
      <c r="H51" s="558"/>
      <c r="I51" s="431"/>
      <c r="J51" s="432"/>
      <c r="K51" s="549"/>
      <c r="L51" s="550"/>
      <c r="M51" s="556"/>
      <c r="N51" s="432"/>
      <c r="O51" s="432"/>
      <c r="P51" s="432"/>
      <c r="Q51" s="554"/>
      <c r="R51" s="533"/>
      <c r="S51" s="533"/>
      <c r="T51" s="97"/>
      <c r="U51" s="518"/>
    </row>
    <row r="52" spans="1:24" ht="9.9499999999999993" customHeight="1" x14ac:dyDescent="0.2">
      <c r="A52" s="360" t="s">
        <v>125</v>
      </c>
      <c r="B52" s="361"/>
      <c r="C52" s="361"/>
      <c r="D52" s="362"/>
      <c r="E52" s="540"/>
      <c r="F52" s="432"/>
      <c r="G52" s="543"/>
      <c r="H52" s="544"/>
      <c r="I52" s="547"/>
      <c r="J52" s="432"/>
      <c r="K52" s="549"/>
      <c r="L52" s="550"/>
      <c r="M52" s="553"/>
      <c r="N52" s="432"/>
      <c r="O52" s="432"/>
      <c r="P52" s="432"/>
      <c r="Q52" s="554"/>
      <c r="R52" s="533">
        <f t="shared" ref="R52" si="5">IF(E52="",0,IF(I52="",0,IF((K52-G52)&lt;=0,0,K52-G52)))</f>
        <v>0</v>
      </c>
      <c r="S52" s="533"/>
      <c r="T52" s="97"/>
      <c r="U52" s="534">
        <f>IF(M52&gt;"",1,0)</f>
        <v>0</v>
      </c>
    </row>
    <row r="53" spans="1:24" ht="9.9499999999999993" customHeight="1" thickBot="1" x14ac:dyDescent="0.25">
      <c r="A53" s="363"/>
      <c r="B53" s="364"/>
      <c r="C53" s="364"/>
      <c r="D53" s="365"/>
      <c r="E53" s="541"/>
      <c r="F53" s="542"/>
      <c r="G53" s="545"/>
      <c r="H53" s="546"/>
      <c r="I53" s="548"/>
      <c r="J53" s="542"/>
      <c r="K53" s="551"/>
      <c r="L53" s="552"/>
      <c r="M53" s="541"/>
      <c r="N53" s="542"/>
      <c r="O53" s="542"/>
      <c r="P53" s="542"/>
      <c r="Q53" s="555"/>
      <c r="R53" s="533"/>
      <c r="S53" s="533"/>
      <c r="T53" s="97"/>
      <c r="U53" s="534"/>
      <c r="X53" s="100">
        <f>VALUE(U54)</f>
        <v>0</v>
      </c>
    </row>
    <row r="54" spans="1:24" s="98" customFormat="1" ht="9.9499999999999993" hidden="1" customHeight="1" x14ac:dyDescent="0.2">
      <c r="E54" s="535">
        <f>SUM(E40:F53)</f>
        <v>0</v>
      </c>
      <c r="F54" s="535"/>
      <c r="G54" s="536">
        <f>SUM(G40:H53)</f>
        <v>0</v>
      </c>
      <c r="H54" s="536"/>
      <c r="I54" s="428">
        <f>SUM(I40:J53)</f>
        <v>0</v>
      </c>
      <c r="J54" s="428"/>
      <c r="K54" s="536">
        <f>SUM(K40:L53)</f>
        <v>0</v>
      </c>
      <c r="L54" s="536"/>
      <c r="M54" s="535">
        <f>I54-E54</f>
        <v>0</v>
      </c>
      <c r="N54" s="428"/>
      <c r="O54" s="537">
        <f>IF(E54=I54,K54-G54,IF(I54&gt;E54,(K54-G54)+O56))</f>
        <v>0</v>
      </c>
      <c r="P54" s="537"/>
      <c r="Q54" s="535">
        <f>SUM(Q40:Q53)</f>
        <v>0</v>
      </c>
      <c r="U54" s="539">
        <f>SUM(U40:U53)+M54</f>
        <v>0</v>
      </c>
      <c r="V54" s="154"/>
      <c r="W54" s="154"/>
      <c r="X54" s="154">
        <f>VALUE(E56)</f>
        <v>0</v>
      </c>
    </row>
    <row r="55" spans="1:24" s="98" customFormat="1" ht="9.9499999999999993" hidden="1" customHeight="1" x14ac:dyDescent="0.2">
      <c r="E55" s="535"/>
      <c r="F55" s="535"/>
      <c r="G55" s="536"/>
      <c r="H55" s="536"/>
      <c r="I55" s="428"/>
      <c r="J55" s="428"/>
      <c r="K55" s="536"/>
      <c r="L55" s="536"/>
      <c r="M55" s="428"/>
      <c r="N55" s="428"/>
      <c r="O55" s="538"/>
      <c r="P55" s="538"/>
      <c r="Q55" s="535"/>
      <c r="U55" s="518"/>
      <c r="V55" s="154"/>
      <c r="W55" s="154"/>
      <c r="X55" s="154"/>
    </row>
    <row r="56" spans="1:24" s="98" customFormat="1" ht="9.9499999999999993" hidden="1" customHeight="1" x14ac:dyDescent="0.2">
      <c r="E56" s="428">
        <f>COUNTIF(E40:F53,"&gt;0")</f>
        <v>0</v>
      </c>
      <c r="F56" s="428"/>
      <c r="G56" s="428">
        <f>COUNTIF(G40:H53,"&gt;0")</f>
        <v>0</v>
      </c>
      <c r="H56" s="428"/>
      <c r="I56" s="428">
        <f>COUNTIF(I40:J53,"&gt;0")</f>
        <v>0</v>
      </c>
      <c r="J56" s="428"/>
      <c r="K56" s="428">
        <f>COUNTIF(K40:L53,"&gt;0")</f>
        <v>0</v>
      </c>
      <c r="L56" s="428"/>
      <c r="M56" s="563">
        <f>M54+1</f>
        <v>1</v>
      </c>
      <c r="N56" s="564"/>
      <c r="O56" s="559">
        <f>MAX(I40:J53)-MIN(E40:F53)</f>
        <v>0</v>
      </c>
      <c r="P56" s="560"/>
      <c r="Q56" s="155"/>
      <c r="R56" s="177"/>
      <c r="U56" s="163"/>
      <c r="V56" s="154"/>
      <c r="W56" s="154"/>
      <c r="X56" s="154"/>
    </row>
    <row r="57" spans="1:24" s="98" customFormat="1" ht="9.9499999999999993" hidden="1" customHeight="1" x14ac:dyDescent="0.2">
      <c r="E57" s="428"/>
      <c r="F57" s="428"/>
      <c r="G57" s="428"/>
      <c r="H57" s="428"/>
      <c r="I57" s="428"/>
      <c r="J57" s="428"/>
      <c r="K57" s="428"/>
      <c r="L57" s="428"/>
      <c r="M57" s="565"/>
      <c r="N57" s="566"/>
      <c r="O57" s="561"/>
      <c r="P57" s="562"/>
      <c r="Q57" s="155"/>
      <c r="R57" s="177"/>
      <c r="U57" s="163"/>
      <c r="V57" s="154"/>
      <c r="W57" s="154"/>
      <c r="X57" s="154"/>
    </row>
    <row r="58" spans="1:24" ht="9.9499999999999993" customHeight="1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V58" s="164"/>
    </row>
    <row r="59" spans="1:24" ht="9.9499999999999993" customHeight="1" x14ac:dyDescent="0.2">
      <c r="A59" s="456" t="s">
        <v>216</v>
      </c>
      <c r="B59" s="457"/>
      <c r="C59" s="457"/>
      <c r="D59" s="457"/>
      <c r="E59" s="457"/>
      <c r="F59" s="457"/>
      <c r="G59" s="457"/>
      <c r="H59" s="457"/>
      <c r="I59" s="457"/>
      <c r="J59" s="457"/>
      <c r="K59" s="457"/>
      <c r="L59" s="458"/>
      <c r="M59" s="97"/>
      <c r="N59" s="97"/>
      <c r="O59" s="97"/>
      <c r="T59" s="97"/>
      <c r="U59" s="518">
        <v>1</v>
      </c>
    </row>
    <row r="60" spans="1:24" ht="9.9499999999999993" customHeight="1" x14ac:dyDescent="0.2">
      <c r="A60" s="459"/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461"/>
      <c r="M60" s="97"/>
      <c r="N60" s="97"/>
      <c r="O60" s="97"/>
      <c r="T60" s="97"/>
      <c r="U60" s="518"/>
    </row>
    <row r="61" spans="1:24" ht="9.9499999999999993" customHeight="1" x14ac:dyDescent="0.2">
      <c r="A61" s="459"/>
      <c r="B61" s="460"/>
      <c r="C61" s="460"/>
      <c r="D61" s="460"/>
      <c r="E61" s="460"/>
      <c r="F61" s="460"/>
      <c r="G61" s="460"/>
      <c r="H61" s="460"/>
      <c r="I61" s="460"/>
      <c r="J61" s="460"/>
      <c r="K61" s="460"/>
      <c r="L61" s="461"/>
      <c r="M61" s="97"/>
      <c r="N61" s="97"/>
      <c r="O61" s="97"/>
      <c r="P61" s="97"/>
      <c r="Q61" s="97"/>
      <c r="R61" s="97"/>
      <c r="S61" s="97"/>
      <c r="T61" s="97"/>
    </row>
    <row r="62" spans="1:24" ht="9.9499999999999993" customHeight="1" x14ac:dyDescent="0.2">
      <c r="A62" s="459"/>
      <c r="B62" s="460"/>
      <c r="C62" s="460"/>
      <c r="D62" s="460"/>
      <c r="E62" s="460"/>
      <c r="F62" s="460"/>
      <c r="G62" s="460"/>
      <c r="H62" s="460"/>
      <c r="I62" s="460"/>
      <c r="J62" s="460"/>
      <c r="K62" s="460"/>
      <c r="L62" s="461"/>
      <c r="M62" s="97"/>
      <c r="N62" s="519" t="str">
        <f>IF(U59=1,"",IF(U59=2,"autonomer Beschluss v.","Beschluss vom"))</f>
        <v/>
      </c>
      <c r="O62" s="520"/>
      <c r="P62" s="520"/>
      <c r="Q62" s="521"/>
      <c r="R62" s="525"/>
      <c r="S62" s="526"/>
      <c r="T62" s="97"/>
    </row>
    <row r="63" spans="1:24" ht="9.9499999999999993" customHeight="1" x14ac:dyDescent="0.2">
      <c r="A63" s="462"/>
      <c r="B63" s="463"/>
      <c r="C63" s="463"/>
      <c r="D63" s="463"/>
      <c r="E63" s="463"/>
      <c r="F63" s="463"/>
      <c r="G63" s="463"/>
      <c r="H63" s="463"/>
      <c r="I63" s="463"/>
      <c r="J63" s="463"/>
      <c r="K63" s="463"/>
      <c r="L63" s="464"/>
      <c r="M63" s="97"/>
      <c r="N63" s="522"/>
      <c r="O63" s="523"/>
      <c r="P63" s="523"/>
      <c r="Q63" s="524"/>
      <c r="R63" s="527"/>
      <c r="S63" s="528"/>
      <c r="T63" s="97"/>
    </row>
    <row r="64" spans="1:24" ht="9.9499999999999993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</row>
    <row r="65" spans="1:20" ht="9.9499999999999993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</row>
    <row r="66" spans="1:20" ht="9.9499999999999993" customHeight="1" thickBot="1" x14ac:dyDescent="0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178"/>
      <c r="M66" s="178"/>
      <c r="N66" s="178"/>
      <c r="O66" s="178"/>
      <c r="P66" s="178"/>
      <c r="Q66" s="178"/>
      <c r="R66" s="178"/>
      <c r="S66" s="178"/>
      <c r="T66" s="97"/>
    </row>
    <row r="67" spans="1:20" ht="9.9499999999999993" customHeight="1" x14ac:dyDescent="0.2">
      <c r="A67" s="379" t="s">
        <v>133</v>
      </c>
      <c r="B67" s="379"/>
      <c r="C67" s="379"/>
      <c r="D67" s="379"/>
      <c r="E67" s="97"/>
      <c r="F67" s="97"/>
      <c r="G67" s="97"/>
      <c r="H67" s="97"/>
      <c r="I67" s="97"/>
      <c r="J67" s="97"/>
      <c r="K67" s="179"/>
      <c r="L67" s="384" t="s">
        <v>1</v>
      </c>
      <c r="M67" s="390"/>
      <c r="N67" s="384" t="s">
        <v>1</v>
      </c>
      <c r="O67" s="529"/>
      <c r="P67" s="531"/>
      <c r="Q67" s="532"/>
      <c r="R67" s="388"/>
      <c r="S67" s="390"/>
      <c r="T67" s="182"/>
    </row>
    <row r="68" spans="1:20" ht="9.9499999999999993" customHeight="1" x14ac:dyDescent="0.2">
      <c r="A68" s="379"/>
      <c r="B68" s="379"/>
      <c r="C68" s="379"/>
      <c r="D68" s="379"/>
      <c r="E68" s="97"/>
      <c r="F68" s="97"/>
      <c r="G68" s="97"/>
      <c r="H68" s="97"/>
      <c r="I68" s="97"/>
      <c r="J68" s="97"/>
      <c r="K68" s="179"/>
      <c r="L68" s="386"/>
      <c r="M68" s="391"/>
      <c r="N68" s="386"/>
      <c r="O68" s="530"/>
      <c r="P68" s="494"/>
      <c r="Q68" s="493"/>
      <c r="R68" s="389"/>
      <c r="S68" s="391"/>
      <c r="T68" s="182"/>
    </row>
    <row r="69" spans="1:20" ht="9.9499999999999993" customHeight="1" x14ac:dyDescent="0.2">
      <c r="A69" s="420" t="s">
        <v>134</v>
      </c>
      <c r="B69" s="420"/>
      <c r="C69" s="420"/>
      <c r="D69" s="420"/>
      <c r="E69" s="420"/>
      <c r="F69" s="420"/>
      <c r="G69" s="420"/>
      <c r="H69" s="420"/>
      <c r="I69" s="420"/>
      <c r="J69" s="420"/>
      <c r="K69" s="421"/>
      <c r="L69" s="424"/>
      <c r="M69" s="425"/>
      <c r="N69" s="492"/>
      <c r="O69" s="493"/>
      <c r="P69" s="494"/>
      <c r="Q69" s="493"/>
      <c r="R69" s="495"/>
      <c r="S69" s="496"/>
      <c r="T69" s="182"/>
    </row>
    <row r="70" spans="1:20" ht="9.9499999999999993" customHeight="1" x14ac:dyDescent="0.2">
      <c r="A70" s="422"/>
      <c r="B70" s="422"/>
      <c r="C70" s="422"/>
      <c r="D70" s="422"/>
      <c r="E70" s="422"/>
      <c r="F70" s="422"/>
      <c r="G70" s="422"/>
      <c r="H70" s="422"/>
      <c r="I70" s="422"/>
      <c r="J70" s="422"/>
      <c r="K70" s="423"/>
      <c r="L70" s="426"/>
      <c r="M70" s="427"/>
      <c r="N70" s="342"/>
      <c r="O70" s="343"/>
      <c r="P70" s="345"/>
      <c r="Q70" s="343"/>
      <c r="R70" s="348"/>
      <c r="S70" s="349"/>
      <c r="T70" s="182"/>
    </row>
    <row r="71" spans="1:20" ht="9.9499999999999993" customHeight="1" x14ac:dyDescent="0.2">
      <c r="A71" s="420" t="s">
        <v>135</v>
      </c>
      <c r="B71" s="517"/>
      <c r="C71" s="517"/>
      <c r="D71" s="517"/>
      <c r="E71" s="517"/>
      <c r="F71" s="97"/>
      <c r="G71" s="180"/>
      <c r="H71" s="465" t="str">
        <f>IF(L71&lt;&gt;"","Rechnung beilegen!","")</f>
        <v/>
      </c>
      <c r="I71" s="465"/>
      <c r="J71" s="465"/>
      <c r="K71" s="466"/>
      <c r="L71" s="499"/>
      <c r="M71" s="500"/>
      <c r="N71" s="340"/>
      <c r="O71" s="341"/>
      <c r="P71" s="344"/>
      <c r="Q71" s="341"/>
      <c r="R71" s="346"/>
      <c r="S71" s="347"/>
      <c r="T71" s="182"/>
    </row>
    <row r="72" spans="1:20" ht="9.9499999999999993" customHeight="1" x14ac:dyDescent="0.2">
      <c r="A72" s="510"/>
      <c r="B72" s="510"/>
      <c r="C72" s="510"/>
      <c r="D72" s="510"/>
      <c r="E72" s="510"/>
      <c r="F72" s="181"/>
      <c r="G72" s="181"/>
      <c r="H72" s="368"/>
      <c r="I72" s="368"/>
      <c r="J72" s="368"/>
      <c r="K72" s="369"/>
      <c r="L72" s="426"/>
      <c r="M72" s="427"/>
      <c r="N72" s="342"/>
      <c r="O72" s="343"/>
      <c r="P72" s="345"/>
      <c r="Q72" s="343"/>
      <c r="R72" s="348"/>
      <c r="S72" s="349"/>
      <c r="T72" s="182"/>
    </row>
    <row r="73" spans="1:20" ht="9.9499999999999993" customHeight="1" x14ac:dyDescent="0.2">
      <c r="A73" s="509" t="s">
        <v>136</v>
      </c>
      <c r="B73" s="509"/>
      <c r="C73" s="509"/>
      <c r="D73" s="509"/>
      <c r="E73" s="511" t="str">
        <f>IF(Q54=0,"",Q54&amp;" km x EUR 0,42"&amp;"/km")</f>
        <v/>
      </c>
      <c r="F73" s="511"/>
      <c r="G73" s="511"/>
      <c r="H73" s="497" t="str">
        <f>IF(U22=1,"",IF(AND(U22&lt;&gt;3,Q54&lt;&gt;0),"PKW-Genemigung nur für berufspraktischen Tag!",""))</f>
        <v/>
      </c>
      <c r="I73" s="497"/>
      <c r="J73" s="497"/>
      <c r="K73" s="498"/>
      <c r="L73" s="513" t="str">
        <f>IF(U22=3,Q54*0.42,"")</f>
        <v/>
      </c>
      <c r="M73" s="514"/>
      <c r="N73" s="350"/>
      <c r="O73" s="351"/>
      <c r="P73" s="354"/>
      <c r="Q73" s="351"/>
      <c r="R73" s="356"/>
      <c r="S73" s="357"/>
      <c r="T73" s="182"/>
    </row>
    <row r="74" spans="1:20" ht="9.9499999999999993" customHeight="1" thickBot="1" x14ac:dyDescent="0.25">
      <c r="A74" s="510"/>
      <c r="B74" s="510"/>
      <c r="C74" s="510"/>
      <c r="D74" s="510"/>
      <c r="E74" s="512"/>
      <c r="F74" s="512"/>
      <c r="G74" s="512"/>
      <c r="H74" s="402"/>
      <c r="I74" s="402"/>
      <c r="J74" s="402"/>
      <c r="K74" s="403"/>
      <c r="L74" s="515"/>
      <c r="M74" s="516"/>
      <c r="N74" s="352"/>
      <c r="O74" s="353"/>
      <c r="P74" s="355"/>
      <c r="Q74" s="353"/>
      <c r="R74" s="358"/>
      <c r="S74" s="359"/>
      <c r="T74" s="182"/>
    </row>
    <row r="75" spans="1:20" ht="13.5" customHeight="1" x14ac:dyDescent="0.2">
      <c r="A75" s="394" t="s">
        <v>288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97"/>
      <c r="M75" s="97"/>
      <c r="N75" s="97"/>
      <c r="O75" s="97"/>
      <c r="P75" s="97"/>
      <c r="Q75" s="97"/>
      <c r="R75" s="97"/>
      <c r="S75" s="97"/>
      <c r="T75" s="97"/>
    </row>
    <row r="76" spans="1:20" ht="9.9499999999999993" customHeight="1" thickBot="1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</row>
    <row r="77" spans="1:20" ht="9.9499999999999993" customHeight="1" x14ac:dyDescent="0.2">
      <c r="A77" s="379" t="s">
        <v>137</v>
      </c>
      <c r="B77" s="379"/>
      <c r="C77" s="379"/>
      <c r="D77" s="379"/>
      <c r="E77" s="97"/>
      <c r="F77" s="97"/>
      <c r="G77" s="97"/>
      <c r="H77" s="97"/>
      <c r="I77" s="97"/>
      <c r="J77" s="97"/>
      <c r="K77" s="97"/>
      <c r="L77" s="384" t="s">
        <v>1</v>
      </c>
      <c r="M77" s="390"/>
      <c r="N77" s="384" t="s">
        <v>1</v>
      </c>
      <c r="O77" s="385"/>
      <c r="P77" s="388" t="s">
        <v>180</v>
      </c>
      <c r="Q77" s="385"/>
      <c r="R77" s="388" t="s">
        <v>181</v>
      </c>
      <c r="S77" s="390"/>
      <c r="T77" s="97"/>
    </row>
    <row r="78" spans="1:20" ht="9.9499999999999993" customHeight="1" x14ac:dyDescent="0.2">
      <c r="A78" s="379"/>
      <c r="B78" s="379"/>
      <c r="C78" s="379"/>
      <c r="D78" s="379"/>
      <c r="E78" s="97"/>
      <c r="F78" s="97"/>
      <c r="G78" s="97"/>
      <c r="H78" s="97"/>
      <c r="I78" s="97"/>
      <c r="J78" s="97"/>
      <c r="K78" s="97"/>
      <c r="L78" s="386"/>
      <c r="M78" s="391"/>
      <c r="N78" s="386"/>
      <c r="O78" s="387"/>
      <c r="P78" s="389"/>
      <c r="Q78" s="387"/>
      <c r="R78" s="389"/>
      <c r="S78" s="391"/>
      <c r="T78" s="97"/>
    </row>
    <row r="79" spans="1:20" ht="9.9499999999999993" customHeight="1" x14ac:dyDescent="0.2">
      <c r="A79" s="420" t="s">
        <v>335</v>
      </c>
      <c r="B79" s="420"/>
      <c r="C79" s="420"/>
      <c r="D79" s="420"/>
      <c r="E79" s="420"/>
      <c r="F79" s="97"/>
      <c r="G79" s="400"/>
      <c r="H79" s="400"/>
      <c r="I79" s="400"/>
      <c r="J79" s="400"/>
      <c r="K79" s="401"/>
      <c r="L79" s="506" t="str">
        <f>IF(U25=1,"",IF(U22=2,VLOOKUP(V25,Matrix!$A$32:$P$55,Matrix!$A$62,FALSE),0))</f>
        <v/>
      </c>
      <c r="M79" s="507"/>
      <c r="N79" s="492"/>
      <c r="O79" s="508"/>
      <c r="P79" s="495"/>
      <c r="Q79" s="508"/>
      <c r="R79" s="495"/>
      <c r="S79" s="496"/>
      <c r="T79" s="97"/>
    </row>
    <row r="80" spans="1:20" ht="9.9499999999999993" customHeight="1" x14ac:dyDescent="0.2">
      <c r="A80" s="422"/>
      <c r="B80" s="422"/>
      <c r="C80" s="422"/>
      <c r="D80" s="422"/>
      <c r="E80" s="422"/>
      <c r="F80" s="183"/>
      <c r="G80" s="402"/>
      <c r="H80" s="402"/>
      <c r="I80" s="402"/>
      <c r="J80" s="402"/>
      <c r="K80" s="403"/>
      <c r="L80" s="418"/>
      <c r="M80" s="419"/>
      <c r="N80" s="476"/>
      <c r="O80" s="475"/>
      <c r="P80" s="397"/>
      <c r="Q80" s="475"/>
      <c r="R80" s="397"/>
      <c r="S80" s="398"/>
      <c r="T80" s="97"/>
    </row>
    <row r="81" spans="1:22" ht="9.9499999999999993" customHeight="1" x14ac:dyDescent="0.2">
      <c r="A81" s="505" t="s">
        <v>173</v>
      </c>
      <c r="B81" s="505"/>
      <c r="C81" s="505"/>
      <c r="D81" s="505"/>
      <c r="E81" s="505"/>
      <c r="F81" s="97"/>
      <c r="G81" s="400" t="str">
        <f>IF(AND(U22=3,U25=1),"Bitte Nächtigung bzw. 
Nächtigungskosten auwählen!",
IF(AND(U22=3,U25&gt;2),"Berufspraktischer Tag - 
keine Nächtigung möglich!",
IF(AND(U22=3,O54&gt;=8/24),"Abrechnung Schulveranstaltung über EDM!",
IF(AND(U22=3,MAX(I40:J53)-MIN(E40:F53)&gt;=1),"Abrechnung Schulveranstaltung über EDM!",""))))</f>
        <v/>
      </c>
      <c r="H81" s="400"/>
      <c r="I81" s="400"/>
      <c r="J81" s="400"/>
      <c r="K81" s="401"/>
      <c r="L81" s="416" t="str">
        <f>IF(U25=1,"",IF(U22=3,VLOOKUP(V25,Matrix!$A$32:$P$55,Matrix!$A$62,FALSE),0))</f>
        <v/>
      </c>
      <c r="M81" s="417"/>
      <c r="N81" s="374"/>
      <c r="O81" s="375"/>
      <c r="P81" s="377"/>
      <c r="Q81" s="375"/>
      <c r="R81" s="377"/>
      <c r="S81" s="378"/>
      <c r="T81" s="97"/>
    </row>
    <row r="82" spans="1:22" ht="9.9499999999999993" customHeight="1" x14ac:dyDescent="0.2">
      <c r="A82" s="422"/>
      <c r="B82" s="422"/>
      <c r="C82" s="422"/>
      <c r="D82" s="422"/>
      <c r="E82" s="422"/>
      <c r="F82" s="183"/>
      <c r="G82" s="402"/>
      <c r="H82" s="402"/>
      <c r="I82" s="402"/>
      <c r="J82" s="402"/>
      <c r="K82" s="403"/>
      <c r="L82" s="418"/>
      <c r="M82" s="419"/>
      <c r="N82" s="476"/>
      <c r="O82" s="475"/>
      <c r="P82" s="397"/>
      <c r="Q82" s="475"/>
      <c r="R82" s="397"/>
      <c r="S82" s="398"/>
      <c r="T82" s="97"/>
      <c r="V82" s="165"/>
    </row>
    <row r="83" spans="1:22" ht="9.9499999999999993" customHeight="1" x14ac:dyDescent="0.2">
      <c r="A83" s="505" t="s">
        <v>105</v>
      </c>
      <c r="B83" s="505"/>
      <c r="C83" s="505"/>
      <c r="D83" s="505"/>
      <c r="E83" s="505"/>
      <c r="F83" s="97"/>
      <c r="G83" s="400" t="str">
        <f>IF(AND(U22=4,U25=1),"Bitte Nächtigung bzw.
Nächtigungskosten auwählen!",
IF(AND(U22=4,U25=2,O56&gt;=1),"Bitte überprüfen Sie die
Angaben zur Dauer der VA!",
IF(AND(U22=4,U25&gt;2),"halbtägiger Sporttag - 
keine Nächtigung möglich!","")))</f>
        <v/>
      </c>
      <c r="H83" s="400"/>
      <c r="I83" s="400"/>
      <c r="J83" s="400"/>
      <c r="K83" s="401"/>
      <c r="L83" s="416" t="str">
        <f>IF(U25=1,"",IF(U22=4,VLOOKUP(V25,Matrix!$A$32:$P$55,Matrix!$A$62,FALSE),0))</f>
        <v/>
      </c>
      <c r="M83" s="417"/>
      <c r="N83" s="374"/>
      <c r="O83" s="375"/>
      <c r="P83" s="377"/>
      <c r="Q83" s="375"/>
      <c r="R83" s="377"/>
      <c r="S83" s="378"/>
      <c r="T83" s="97"/>
    </row>
    <row r="84" spans="1:22" ht="9.9499999999999993" customHeight="1" x14ac:dyDescent="0.2">
      <c r="A84" s="422"/>
      <c r="B84" s="422"/>
      <c r="C84" s="422"/>
      <c r="D84" s="422"/>
      <c r="E84" s="422"/>
      <c r="F84" s="183"/>
      <c r="G84" s="402"/>
      <c r="H84" s="402"/>
      <c r="I84" s="402"/>
      <c r="J84" s="402"/>
      <c r="K84" s="403"/>
      <c r="L84" s="418"/>
      <c r="M84" s="419"/>
      <c r="N84" s="476"/>
      <c r="O84" s="475"/>
      <c r="P84" s="397"/>
      <c r="Q84" s="475"/>
      <c r="R84" s="397"/>
      <c r="S84" s="398"/>
      <c r="T84" s="97"/>
    </row>
    <row r="85" spans="1:22" ht="9.9499999999999993" customHeight="1" x14ac:dyDescent="0.2">
      <c r="A85" s="505" t="s">
        <v>106</v>
      </c>
      <c r="B85" s="505"/>
      <c r="C85" s="505"/>
      <c r="D85" s="505"/>
      <c r="E85" s="505"/>
      <c r="F85" s="97"/>
      <c r="G85" s="400" t="str">
        <f>IF(AND(U22=5,U25=1),"Bitte Nächtigung bzw.
Nächtigungskosten auwählen!",
IF(AND(U22=5,U25=2,O56&gt;=1),"Bitte überprüfen Sie die
Angaben zur Dauer der VA!",
IF(AND(U22=5,U25&gt;2),"ganztägiger Sporttag - 
keine Nächtigung möglich!","")))</f>
        <v/>
      </c>
      <c r="H85" s="400"/>
      <c r="I85" s="400"/>
      <c r="J85" s="400"/>
      <c r="K85" s="401"/>
      <c r="L85" s="416" t="str">
        <f>IF(U25=1,"",IF(U22=5,VLOOKUP(V25,Matrix!$A$32:$P$55,Matrix!$A$62,FALSE),0))</f>
        <v/>
      </c>
      <c r="M85" s="417"/>
      <c r="N85" s="374"/>
      <c r="O85" s="375"/>
      <c r="P85" s="377"/>
      <c r="Q85" s="375"/>
      <c r="R85" s="377"/>
      <c r="S85" s="378"/>
      <c r="T85" s="97"/>
    </row>
    <row r="86" spans="1:22" ht="9.9499999999999993" customHeight="1" x14ac:dyDescent="0.2">
      <c r="A86" s="422"/>
      <c r="B86" s="422"/>
      <c r="C86" s="422"/>
      <c r="D86" s="422"/>
      <c r="E86" s="422"/>
      <c r="F86" s="183"/>
      <c r="G86" s="402"/>
      <c r="H86" s="402"/>
      <c r="I86" s="402"/>
      <c r="J86" s="402"/>
      <c r="K86" s="403"/>
      <c r="L86" s="418"/>
      <c r="M86" s="419"/>
      <c r="N86" s="476"/>
      <c r="O86" s="475"/>
      <c r="P86" s="397"/>
      <c r="Q86" s="475"/>
      <c r="R86" s="397"/>
      <c r="S86" s="398"/>
      <c r="T86" s="97"/>
    </row>
    <row r="87" spans="1:22" ht="9.9499999999999993" customHeight="1" x14ac:dyDescent="0.2">
      <c r="A87" s="505" t="s">
        <v>107</v>
      </c>
      <c r="B87" s="505"/>
      <c r="C87" s="505"/>
      <c r="D87" s="505"/>
      <c r="E87" s="505"/>
      <c r="F87" s="97"/>
      <c r="G87" s="400" t="str">
        <f>IF(AND(U22=6,U25=1),"Bitte Nächtigung bzw.
Nächtigungskosten auwählen!",
IF(AND(U22=6,U25=2,M56&gt;1),"Bitte überprüfen Sie die
Angaben zur Dauer der VA!",
IF(AND(U22=6,U25=3,M56&lt;=1),"Bitte überprüfen Sie die
Angaben zur Dauer der VA!",
IF(AND(U22=6,U25=4,M56&lt;=1),"Bitte überprüfen Sie die
Angaben zur Dauer der VA!",""))))</f>
        <v/>
      </c>
      <c r="H87" s="400"/>
      <c r="I87" s="400"/>
      <c r="J87" s="400"/>
      <c r="K87" s="401"/>
      <c r="L87" s="416" t="str">
        <f>IF(U22=6,IF(U25=1,"",IF(AND(U25=2,G87&lt;&gt;""),"",
IF(U25=2,VLOOKUP(V25,Matrix!$A$32:$P$55,VLOOKUP(O54,Matrix!$A$63:$B$1502,2,TRUE),FALSE)*Matrix!F62,
IF(AND(U25=3,G87&lt;&gt;""),"",IF(U25=3,SUM((VLOOKUP(V25,Matrix!$A$32:$P$55,VLOOKUP(O54,Matrix!$A$63:$B$1502,2,TRUE),FALSE)*Matrix!F62),(VLOOKUP(V25,Matrix!$A$32:$P$55,7,FALSE))*O56),
IF(AND(U25=4,G87&lt;&gt;""),"",VLOOKUP(V25,Matrix!$A$32:$P$55,VLOOKUP(O54,Matrix!$A$63:$B$1502,2,TRUE),FALSE)*Matrix!F62)))))),"")</f>
        <v/>
      </c>
      <c r="M87" s="417"/>
      <c r="N87" s="374"/>
      <c r="O87" s="375"/>
      <c r="P87" s="377"/>
      <c r="Q87" s="375"/>
      <c r="R87" s="377"/>
      <c r="S87" s="378"/>
      <c r="T87" s="97"/>
    </row>
    <row r="88" spans="1:22" ht="9.9499999999999993" customHeight="1" thickBot="1" x14ac:dyDescent="0.25">
      <c r="A88" s="422"/>
      <c r="B88" s="422"/>
      <c r="C88" s="422"/>
      <c r="D88" s="422"/>
      <c r="E88" s="422"/>
      <c r="F88" s="183"/>
      <c r="G88" s="402"/>
      <c r="H88" s="402"/>
      <c r="I88" s="402"/>
      <c r="J88" s="402"/>
      <c r="K88" s="403"/>
      <c r="L88" s="433"/>
      <c r="M88" s="434"/>
      <c r="N88" s="352"/>
      <c r="O88" s="376"/>
      <c r="P88" s="358"/>
      <c r="Q88" s="376"/>
      <c r="R88" s="358"/>
      <c r="S88" s="359"/>
      <c r="T88" s="97"/>
    </row>
    <row r="89" spans="1:22" ht="9.9499999999999993" customHeight="1" x14ac:dyDescent="0.2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</row>
    <row r="90" spans="1:22" ht="9.9499999999999993" customHeight="1" thickBot="1" x14ac:dyDescent="0.2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</row>
    <row r="91" spans="1:22" ht="9.9499999999999993" customHeight="1" x14ac:dyDescent="0.2">
      <c r="A91" s="379" t="s">
        <v>182</v>
      </c>
      <c r="B91" s="379"/>
      <c r="C91" s="379"/>
      <c r="D91" s="379"/>
      <c r="E91" s="97"/>
      <c r="F91" s="97"/>
      <c r="G91" s="97"/>
      <c r="H91" s="97"/>
      <c r="I91" s="97"/>
      <c r="J91" s="97"/>
      <c r="K91" s="97"/>
      <c r="L91" s="380" t="s">
        <v>1</v>
      </c>
      <c r="M91" s="381"/>
      <c r="N91" s="384" t="s">
        <v>1</v>
      </c>
      <c r="O91" s="385"/>
      <c r="P91" s="388" t="s">
        <v>180</v>
      </c>
      <c r="Q91" s="385"/>
      <c r="R91" s="388" t="s">
        <v>181</v>
      </c>
      <c r="S91" s="390"/>
      <c r="T91" s="97"/>
    </row>
    <row r="92" spans="1:22" ht="9.9499999999999993" customHeight="1" x14ac:dyDescent="0.2">
      <c r="A92" s="379"/>
      <c r="B92" s="379"/>
      <c r="C92" s="379"/>
      <c r="D92" s="379"/>
      <c r="E92" s="97"/>
      <c r="F92" s="97"/>
      <c r="G92" s="97"/>
      <c r="H92" s="97"/>
      <c r="I92" s="97"/>
      <c r="J92" s="97"/>
      <c r="K92" s="179"/>
      <c r="L92" s="382"/>
      <c r="M92" s="383"/>
      <c r="N92" s="386"/>
      <c r="O92" s="387"/>
      <c r="P92" s="389"/>
      <c r="Q92" s="387"/>
      <c r="R92" s="389"/>
      <c r="S92" s="391"/>
      <c r="T92" s="97"/>
    </row>
    <row r="93" spans="1:22" ht="9.9499999999999993" customHeight="1" x14ac:dyDescent="0.2">
      <c r="A93" s="392" t="s">
        <v>259</v>
      </c>
      <c r="B93" s="392"/>
      <c r="C93" s="392"/>
      <c r="D93" s="392"/>
      <c r="E93" s="392"/>
      <c r="F93" s="392"/>
      <c r="G93" s="465" t="str">
        <f>IF(AND(U25&lt;4,L93&lt;&gt;""),"Keine Nächtigungskosten möglich!","")</f>
        <v/>
      </c>
      <c r="H93" s="465"/>
      <c r="I93" s="465"/>
      <c r="J93" s="465"/>
      <c r="K93" s="466"/>
      <c r="L93" s="471"/>
      <c r="M93" s="472"/>
      <c r="N93" s="374"/>
      <c r="O93" s="375"/>
      <c r="P93" s="377"/>
      <c r="Q93" s="375"/>
      <c r="R93" s="377"/>
      <c r="S93" s="378"/>
      <c r="T93" s="97"/>
    </row>
    <row r="94" spans="1:22" ht="9.9499999999999993" customHeight="1" x14ac:dyDescent="0.2">
      <c r="A94" s="393"/>
      <c r="B94" s="393"/>
      <c r="C94" s="393"/>
      <c r="D94" s="393"/>
      <c r="E94" s="393"/>
      <c r="F94" s="393"/>
      <c r="G94" s="368"/>
      <c r="H94" s="368"/>
      <c r="I94" s="368"/>
      <c r="J94" s="368"/>
      <c r="K94" s="369"/>
      <c r="L94" s="473"/>
      <c r="M94" s="474"/>
      <c r="N94" s="476"/>
      <c r="O94" s="475"/>
      <c r="P94" s="397"/>
      <c r="Q94" s="475"/>
      <c r="R94" s="397"/>
      <c r="S94" s="398"/>
      <c r="T94" s="97"/>
    </row>
    <row r="95" spans="1:22" ht="9.9499999999999993" customHeight="1" x14ac:dyDescent="0.2">
      <c r="A95" s="330" t="s">
        <v>258</v>
      </c>
      <c r="B95" s="330"/>
      <c r="C95" s="330"/>
      <c r="D95" s="330"/>
      <c r="E95" s="330"/>
      <c r="F95" s="330"/>
      <c r="G95" s="366" t="str">
        <f>IF(AND(U25&lt;4,L95&lt;&gt;""),"Keine Nächtigungskosten möglich!",IF(L95&gt;(L93*2),"max. 200% der Kosten pro Schüler!",""))</f>
        <v/>
      </c>
      <c r="H95" s="366"/>
      <c r="I95" s="366"/>
      <c r="J95" s="366"/>
      <c r="K95" s="367"/>
      <c r="L95" s="370"/>
      <c r="M95" s="371"/>
      <c r="N95" s="374"/>
      <c r="O95" s="375"/>
      <c r="P95" s="377"/>
      <c r="Q95" s="375"/>
      <c r="R95" s="377"/>
      <c r="S95" s="378"/>
      <c r="T95" s="97"/>
    </row>
    <row r="96" spans="1:22" ht="9.9499999999999993" customHeight="1" thickBot="1" x14ac:dyDescent="0.25">
      <c r="A96" s="331"/>
      <c r="B96" s="331"/>
      <c r="C96" s="331"/>
      <c r="D96" s="331"/>
      <c r="E96" s="331"/>
      <c r="F96" s="331"/>
      <c r="G96" s="368"/>
      <c r="H96" s="368"/>
      <c r="I96" s="368"/>
      <c r="J96" s="368"/>
      <c r="K96" s="369"/>
      <c r="L96" s="372"/>
      <c r="M96" s="373"/>
      <c r="N96" s="352"/>
      <c r="O96" s="376"/>
      <c r="P96" s="358"/>
      <c r="Q96" s="376"/>
      <c r="R96" s="358"/>
      <c r="S96" s="359"/>
      <c r="T96" s="97"/>
    </row>
    <row r="97" spans="1:20" ht="9.9499999999999993" customHeight="1" x14ac:dyDescent="0.2">
      <c r="A97" s="9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97"/>
    </row>
    <row r="98" spans="1:20" ht="9.9499999999999993" customHeight="1" x14ac:dyDescent="0.2">
      <c r="A98" s="400" t="str">
        <f>IF(G95="","",
IF(OR(G93="Keine Nächtigungskosten möglich!",G95="Keine Nächtigungskosten möglich!"),"",
IF(L95&gt;L93*2,"Es können maximal 200% des Betrages, den die Schüler je Nacht zu tragen haben, von den tatsächlich angefallenen Auslagen geltend gemacht werden.
Bitte das  Formblatt ''Bestätigung Beherbergungsbetrieb'' ausfüllen und bestätigen lassen.")))</f>
        <v/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97"/>
    </row>
    <row r="99" spans="1:20" ht="9.9499999999999993" customHeight="1" x14ac:dyDescent="0.2">
      <c r="A99" s="400"/>
      <c r="B99" s="400"/>
      <c r="C99" s="400"/>
      <c r="D99" s="400"/>
      <c r="E99" s="400"/>
      <c r="F99" s="400"/>
      <c r="G99" s="400"/>
      <c r="H99" s="400"/>
      <c r="I99" s="400"/>
      <c r="J99" s="400"/>
      <c r="K99" s="400"/>
      <c r="L99" s="400"/>
      <c r="M99" s="400"/>
      <c r="N99" s="400"/>
      <c r="O99" s="400"/>
      <c r="P99" s="400"/>
      <c r="Q99" s="400"/>
      <c r="R99" s="400"/>
      <c r="S99" s="400"/>
      <c r="T99" s="97"/>
    </row>
    <row r="100" spans="1:20" ht="9.9499999999999993" customHeight="1" x14ac:dyDescent="0.2">
      <c r="A100" s="400"/>
      <c r="B100" s="400"/>
      <c r="C100" s="400"/>
      <c r="D100" s="400"/>
      <c r="E100" s="400"/>
      <c r="F100" s="400"/>
      <c r="G100" s="400"/>
      <c r="H100" s="400"/>
      <c r="I100" s="400"/>
      <c r="J100" s="400"/>
      <c r="K100" s="400"/>
      <c r="L100" s="400"/>
      <c r="M100" s="400"/>
      <c r="N100" s="400"/>
      <c r="O100" s="400"/>
      <c r="P100" s="400"/>
      <c r="Q100" s="400"/>
      <c r="R100" s="400"/>
      <c r="S100" s="400"/>
      <c r="T100" s="97"/>
    </row>
    <row r="101" spans="1:20" ht="9.9499999999999993" customHeight="1" x14ac:dyDescent="0.2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</row>
    <row r="102" spans="1:20" ht="9.9499999999999993" customHeight="1" thickBot="1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</row>
    <row r="103" spans="1:20" ht="9.9499999999999993" customHeight="1" x14ac:dyDescent="0.2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380" t="s">
        <v>1</v>
      </c>
      <c r="M103" s="381"/>
      <c r="N103" s="384" t="s">
        <v>1</v>
      </c>
      <c r="O103" s="385"/>
      <c r="P103" s="388" t="s">
        <v>180</v>
      </c>
      <c r="Q103" s="385"/>
      <c r="R103" s="388" t="s">
        <v>181</v>
      </c>
      <c r="S103" s="390"/>
      <c r="T103" s="97"/>
    </row>
    <row r="104" spans="1:20" ht="9.9499999999999993" customHeight="1" x14ac:dyDescent="0.2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382"/>
      <c r="M104" s="383"/>
      <c r="N104" s="386"/>
      <c r="O104" s="387"/>
      <c r="P104" s="389"/>
      <c r="Q104" s="387"/>
      <c r="R104" s="389"/>
      <c r="S104" s="391"/>
      <c r="T104" s="97"/>
    </row>
    <row r="105" spans="1:20" ht="9.9499999999999993" customHeight="1" x14ac:dyDescent="0.2">
      <c r="A105" s="379" t="s">
        <v>185</v>
      </c>
      <c r="B105" s="379"/>
      <c r="C105" s="379"/>
      <c r="D105" s="502"/>
      <c r="E105" s="502"/>
      <c r="F105" s="502"/>
      <c r="G105" s="502"/>
      <c r="H105" s="502"/>
      <c r="I105" s="400" t="str">
        <f>IF(L105&lt;&gt;"","Originalbelege beilegen!","")</f>
        <v/>
      </c>
      <c r="J105" s="400"/>
      <c r="K105" s="401"/>
      <c r="L105" s="471"/>
      <c r="M105" s="472"/>
      <c r="N105" s="492"/>
      <c r="O105" s="493"/>
      <c r="P105" s="494"/>
      <c r="Q105" s="493"/>
      <c r="R105" s="495"/>
      <c r="S105" s="496"/>
      <c r="T105" s="97"/>
    </row>
    <row r="106" spans="1:20" ht="9.9499999999999993" customHeight="1" x14ac:dyDescent="0.2">
      <c r="A106" s="379"/>
      <c r="B106" s="379"/>
      <c r="C106" s="379"/>
      <c r="D106" s="503"/>
      <c r="E106" s="503"/>
      <c r="F106" s="503"/>
      <c r="G106" s="503"/>
      <c r="H106" s="503"/>
      <c r="I106" s="402"/>
      <c r="J106" s="402"/>
      <c r="K106" s="403"/>
      <c r="L106" s="473"/>
      <c r="M106" s="474"/>
      <c r="N106" s="342"/>
      <c r="O106" s="343"/>
      <c r="P106" s="345"/>
      <c r="Q106" s="343"/>
      <c r="R106" s="348"/>
      <c r="S106" s="349"/>
      <c r="T106" s="97"/>
    </row>
    <row r="107" spans="1:20" ht="9.9499999999999993" customHeight="1" x14ac:dyDescent="0.2">
      <c r="A107" s="97"/>
      <c r="B107" s="97"/>
      <c r="C107" s="97"/>
      <c r="D107" s="504"/>
      <c r="E107" s="338"/>
      <c r="F107" s="338"/>
      <c r="G107" s="338"/>
      <c r="H107" s="338"/>
      <c r="I107" s="497" t="str">
        <f>IF(L107&lt;&gt;"","Originalbelege beilegen!","")</f>
        <v/>
      </c>
      <c r="J107" s="497"/>
      <c r="K107" s="498"/>
      <c r="L107" s="499"/>
      <c r="M107" s="500"/>
      <c r="N107" s="340"/>
      <c r="O107" s="341"/>
      <c r="P107" s="344"/>
      <c r="Q107" s="341"/>
      <c r="R107" s="346"/>
      <c r="S107" s="347"/>
      <c r="T107" s="97"/>
    </row>
    <row r="108" spans="1:20" ht="9.9499999999999993" customHeight="1" x14ac:dyDescent="0.2">
      <c r="A108" s="97"/>
      <c r="B108" s="97"/>
      <c r="C108" s="97"/>
      <c r="D108" s="339"/>
      <c r="E108" s="339"/>
      <c r="F108" s="339"/>
      <c r="G108" s="339"/>
      <c r="H108" s="339"/>
      <c r="I108" s="402"/>
      <c r="J108" s="402"/>
      <c r="K108" s="403"/>
      <c r="L108" s="426"/>
      <c r="M108" s="427"/>
      <c r="N108" s="342"/>
      <c r="O108" s="343"/>
      <c r="P108" s="345"/>
      <c r="Q108" s="343"/>
      <c r="R108" s="348"/>
      <c r="S108" s="349"/>
      <c r="T108" s="97"/>
    </row>
    <row r="109" spans="1:20" ht="9.9499999999999993" customHeight="1" x14ac:dyDescent="0.2">
      <c r="A109" s="97"/>
      <c r="B109" s="97"/>
      <c r="C109" s="97"/>
      <c r="D109" s="338"/>
      <c r="E109" s="338"/>
      <c r="F109" s="338"/>
      <c r="G109" s="338"/>
      <c r="H109" s="338"/>
      <c r="I109" s="497" t="str">
        <f>IF(L109&lt;&gt;"","Originalbelege beilegen!","")</f>
        <v/>
      </c>
      <c r="J109" s="497"/>
      <c r="K109" s="498"/>
      <c r="L109" s="501"/>
      <c r="M109" s="371"/>
      <c r="N109" s="350"/>
      <c r="O109" s="351"/>
      <c r="P109" s="354"/>
      <c r="Q109" s="351"/>
      <c r="R109" s="356"/>
      <c r="S109" s="357"/>
      <c r="T109" s="97"/>
    </row>
    <row r="110" spans="1:20" ht="9.9499999999999993" customHeight="1" thickBot="1" x14ac:dyDescent="0.25">
      <c r="A110" s="97"/>
      <c r="B110" s="97"/>
      <c r="C110" s="97"/>
      <c r="D110" s="339"/>
      <c r="E110" s="339"/>
      <c r="F110" s="339"/>
      <c r="G110" s="339"/>
      <c r="H110" s="339"/>
      <c r="I110" s="402"/>
      <c r="J110" s="402"/>
      <c r="K110" s="403"/>
      <c r="L110" s="372"/>
      <c r="M110" s="373"/>
      <c r="N110" s="352"/>
      <c r="O110" s="353"/>
      <c r="P110" s="355"/>
      <c r="Q110" s="353"/>
      <c r="R110" s="358"/>
      <c r="S110" s="359"/>
      <c r="T110" s="97"/>
    </row>
    <row r="111" spans="1:20" ht="9.9499999999999993" customHeight="1" x14ac:dyDescent="0.2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</row>
    <row r="112" spans="1:20" ht="9.9499999999999993" customHeight="1" x14ac:dyDescent="0.2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</row>
    <row r="113" spans="1:24" ht="9.9499999999999993" customHeight="1" thickBot="1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</row>
    <row r="114" spans="1:24" ht="9.9499999999999993" customHeight="1" x14ac:dyDescent="0.2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384" t="s">
        <v>1</v>
      </c>
      <c r="M114" s="390"/>
      <c r="N114" s="384" t="s">
        <v>1</v>
      </c>
      <c r="O114" s="385"/>
      <c r="P114" s="388" t="s">
        <v>180</v>
      </c>
      <c r="Q114" s="385"/>
      <c r="R114" s="388" t="s">
        <v>181</v>
      </c>
      <c r="S114" s="390"/>
      <c r="T114" s="97"/>
    </row>
    <row r="115" spans="1:24" ht="9.9499999999999993" customHeight="1" x14ac:dyDescent="0.2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386"/>
      <c r="M115" s="391"/>
      <c r="N115" s="386"/>
      <c r="O115" s="387"/>
      <c r="P115" s="389"/>
      <c r="Q115" s="387"/>
      <c r="R115" s="389"/>
      <c r="S115" s="391"/>
      <c r="T115" s="97"/>
    </row>
    <row r="116" spans="1:24" ht="9.9499999999999993" customHeight="1" x14ac:dyDescent="0.2">
      <c r="A116" s="467" t="s">
        <v>186</v>
      </c>
      <c r="B116" s="467"/>
      <c r="C116" s="467"/>
      <c r="D116" s="467"/>
      <c r="E116" s="467"/>
      <c r="F116" s="467"/>
      <c r="G116" s="400" t="str">
        <f>IF(AND(N9="",E38="",G38="",I38="",K38="",M38="",G79="",G81="",G83="",G85="",G87="",G93="",G95=""),"","Bitte überprüfen Sie die Formulareingaben!")</f>
        <v>Bitte überprüfen Sie die Formulareingaben!</v>
      </c>
      <c r="H116" s="400"/>
      <c r="I116" s="400"/>
      <c r="J116" s="400"/>
      <c r="K116" s="401"/>
      <c r="L116" s="488" t="str">
        <f>IF(G116&lt;&gt;"","",SUM(L69,L71,L73,L79,L81,L83,L85,L87,L95,L105+L107+L109))</f>
        <v/>
      </c>
      <c r="M116" s="489"/>
      <c r="N116" s="374"/>
      <c r="O116" s="375"/>
      <c r="P116" s="377"/>
      <c r="Q116" s="375"/>
      <c r="R116" s="377"/>
      <c r="S116" s="378"/>
      <c r="T116" s="97"/>
    </row>
    <row r="117" spans="1:24" ht="9.9499999999999993" customHeight="1" thickBot="1" x14ac:dyDescent="0.25">
      <c r="A117" s="468"/>
      <c r="B117" s="468"/>
      <c r="C117" s="468"/>
      <c r="D117" s="468"/>
      <c r="E117" s="468"/>
      <c r="F117" s="468"/>
      <c r="G117" s="402"/>
      <c r="H117" s="402"/>
      <c r="I117" s="402"/>
      <c r="J117" s="402"/>
      <c r="K117" s="403"/>
      <c r="L117" s="490"/>
      <c r="M117" s="491"/>
      <c r="N117" s="352"/>
      <c r="O117" s="376"/>
      <c r="P117" s="358"/>
      <c r="Q117" s="376"/>
      <c r="R117" s="358"/>
      <c r="S117" s="359"/>
      <c r="T117" s="97"/>
    </row>
    <row r="118" spans="1:24" ht="9.9499999999999993" customHeight="1" x14ac:dyDescent="0.2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</row>
    <row r="119" spans="1:24" ht="9.9499999999999993" customHeight="1" x14ac:dyDescent="0.2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</row>
    <row r="120" spans="1:24" ht="9.9499999999999993" customHeight="1" x14ac:dyDescent="0.2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</row>
    <row r="121" spans="1:24" ht="9.9499999999999993" customHeight="1" x14ac:dyDescent="0.2">
      <c r="A121" s="379" t="s">
        <v>209</v>
      </c>
      <c r="B121" s="379"/>
      <c r="C121" s="379"/>
      <c r="D121" s="379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</row>
    <row r="122" spans="1:24" ht="9.9499999999999993" customHeight="1" x14ac:dyDescent="0.2">
      <c r="A122" s="379"/>
      <c r="B122" s="379"/>
      <c r="C122" s="379"/>
      <c r="D122" s="379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101"/>
      <c r="V122" s="97"/>
      <c r="W122" s="97"/>
      <c r="X122" s="97"/>
    </row>
    <row r="123" spans="1:24" ht="9.9499999999999993" customHeight="1" x14ac:dyDescent="0.2">
      <c r="A123" s="485" t="s">
        <v>210</v>
      </c>
      <c r="B123" s="485"/>
      <c r="C123" s="485"/>
      <c r="D123" s="485"/>
      <c r="E123" s="400" t="str">
        <f>IF(L116&lt;&gt;0,"Bitte verwenden Sie bei verschiedenen Beträgen der Gesamtsumme ein eigenes Formular!","")</f>
        <v>Bitte verwenden Sie bei verschiedenen Beträgen der Gesamtsumme ein eigenes Formular!</v>
      </c>
      <c r="F123" s="400"/>
      <c r="G123" s="400"/>
      <c r="H123" s="400"/>
      <c r="I123" s="400"/>
      <c r="J123" s="400"/>
      <c r="K123" s="185"/>
      <c r="L123" s="408" t="s">
        <v>187</v>
      </c>
      <c r="M123" s="408"/>
      <c r="N123" s="408"/>
      <c r="O123" s="408"/>
      <c r="P123" s="486"/>
      <c r="Q123" s="486"/>
      <c r="R123" s="486"/>
      <c r="S123" s="486"/>
      <c r="T123" s="97"/>
      <c r="U123" s="101"/>
      <c r="V123" s="97"/>
      <c r="W123" s="97"/>
      <c r="X123" s="97"/>
    </row>
    <row r="124" spans="1:24" ht="9.9499999999999993" customHeight="1" x14ac:dyDescent="0.2">
      <c r="A124" s="485"/>
      <c r="B124" s="485"/>
      <c r="C124" s="485"/>
      <c r="D124" s="485"/>
      <c r="E124" s="487"/>
      <c r="F124" s="487"/>
      <c r="G124" s="487"/>
      <c r="H124" s="487"/>
      <c r="I124" s="487"/>
      <c r="J124" s="487"/>
      <c r="K124" s="186"/>
      <c r="L124" s="408"/>
      <c r="M124" s="408"/>
      <c r="N124" s="408"/>
      <c r="O124" s="408"/>
      <c r="P124" s="486"/>
      <c r="Q124" s="486"/>
      <c r="R124" s="486"/>
      <c r="S124" s="486"/>
      <c r="T124" s="97"/>
      <c r="U124" s="101"/>
      <c r="V124" s="97"/>
      <c r="W124" s="97"/>
      <c r="X124" s="97"/>
    </row>
    <row r="125" spans="1:24" ht="9.9499999999999993" customHeight="1" x14ac:dyDescent="0.2">
      <c r="A125" s="335" t="s">
        <v>188</v>
      </c>
      <c r="B125" s="335"/>
      <c r="C125" s="335"/>
      <c r="D125" s="335"/>
      <c r="E125" s="335"/>
      <c r="F125" s="335"/>
      <c r="G125" s="335"/>
      <c r="H125" s="335" t="s">
        <v>363</v>
      </c>
      <c r="I125" s="335"/>
      <c r="J125" s="335"/>
      <c r="K125" s="335"/>
      <c r="L125" s="361" t="s">
        <v>189</v>
      </c>
      <c r="M125" s="361"/>
      <c r="N125" s="361"/>
      <c r="O125" s="361"/>
      <c r="P125" s="361" t="s">
        <v>208</v>
      </c>
      <c r="Q125" s="361"/>
      <c r="R125" s="361"/>
      <c r="S125" s="361"/>
      <c r="T125" s="97"/>
      <c r="U125" s="101"/>
      <c r="V125" s="97"/>
      <c r="W125" s="97"/>
      <c r="X125" s="97"/>
    </row>
    <row r="126" spans="1:24" ht="9.9499999999999993" customHeight="1" x14ac:dyDescent="0.2">
      <c r="A126" s="335"/>
      <c r="B126" s="335"/>
      <c r="C126" s="335"/>
      <c r="D126" s="335"/>
      <c r="E126" s="335"/>
      <c r="F126" s="335"/>
      <c r="G126" s="335"/>
      <c r="H126" s="335"/>
      <c r="I126" s="335"/>
      <c r="J126" s="335"/>
      <c r="K126" s="335"/>
      <c r="L126" s="361"/>
      <c r="M126" s="361"/>
      <c r="N126" s="361"/>
      <c r="O126" s="361"/>
      <c r="P126" s="361"/>
      <c r="Q126" s="361"/>
      <c r="R126" s="361"/>
      <c r="S126" s="361"/>
      <c r="T126" s="97"/>
      <c r="U126" s="101"/>
      <c r="V126" s="97"/>
      <c r="W126" s="97"/>
      <c r="X126" s="97"/>
    </row>
    <row r="127" spans="1:24" ht="9.9499999999999993" customHeight="1" x14ac:dyDescent="0.2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70"/>
      <c r="M127" s="470"/>
      <c r="N127" s="470"/>
      <c r="O127" s="470"/>
      <c r="P127" s="470"/>
      <c r="Q127" s="470"/>
      <c r="R127" s="470"/>
      <c r="S127" s="470"/>
      <c r="T127" s="97"/>
      <c r="U127" s="101"/>
      <c r="V127" s="97"/>
      <c r="W127" s="97"/>
      <c r="X127" s="97"/>
    </row>
    <row r="128" spans="1:24" ht="9.9499999999999993" customHeight="1" x14ac:dyDescent="0.2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70"/>
      <c r="M128" s="470"/>
      <c r="N128" s="470"/>
      <c r="O128" s="470"/>
      <c r="P128" s="470"/>
      <c r="Q128" s="470"/>
      <c r="R128" s="470"/>
      <c r="S128" s="470"/>
      <c r="T128" s="97"/>
      <c r="U128" s="101"/>
      <c r="V128" s="97"/>
      <c r="W128" s="97"/>
      <c r="X128" s="97"/>
    </row>
    <row r="129" spans="1:24" ht="9.9499999999999993" customHeight="1" x14ac:dyDescent="0.2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70"/>
      <c r="M129" s="470"/>
      <c r="N129" s="470"/>
      <c r="O129" s="470"/>
      <c r="P129" s="470"/>
      <c r="Q129" s="470"/>
      <c r="R129" s="470"/>
      <c r="S129" s="470"/>
      <c r="T129" s="97"/>
      <c r="U129" s="101"/>
      <c r="V129" s="97"/>
      <c r="W129" s="97"/>
      <c r="X129" s="97"/>
    </row>
    <row r="130" spans="1:24" ht="9.9499999999999993" customHeight="1" x14ac:dyDescent="0.2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70"/>
      <c r="M130" s="470"/>
      <c r="N130" s="470"/>
      <c r="O130" s="470"/>
      <c r="P130" s="470"/>
      <c r="Q130" s="470"/>
      <c r="R130" s="470"/>
      <c r="S130" s="470"/>
      <c r="T130" s="97"/>
      <c r="U130" s="101"/>
      <c r="V130" s="97"/>
      <c r="W130" s="97"/>
      <c r="X130" s="97"/>
    </row>
    <row r="131" spans="1:24" ht="9.9499999999999993" customHeight="1" x14ac:dyDescent="0.2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70"/>
      <c r="M131" s="470"/>
      <c r="N131" s="470"/>
      <c r="O131" s="470"/>
      <c r="P131" s="470"/>
      <c r="Q131" s="470"/>
      <c r="R131" s="470"/>
      <c r="S131" s="470"/>
      <c r="T131" s="97"/>
      <c r="U131" s="101"/>
      <c r="V131" s="97"/>
      <c r="W131" s="97"/>
      <c r="X131" s="97"/>
    </row>
    <row r="132" spans="1:24" ht="9.9499999999999993" customHeight="1" x14ac:dyDescent="0.2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70"/>
      <c r="M132" s="470"/>
      <c r="N132" s="470"/>
      <c r="O132" s="470"/>
      <c r="P132" s="470"/>
      <c r="Q132" s="470"/>
      <c r="R132" s="470"/>
      <c r="S132" s="470"/>
      <c r="T132" s="97"/>
      <c r="U132" s="101"/>
      <c r="V132" s="97"/>
      <c r="W132" s="97"/>
      <c r="X132" s="97"/>
    </row>
    <row r="133" spans="1:24" ht="9.9499999999999993" customHeight="1" x14ac:dyDescent="0.2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70"/>
      <c r="M133" s="470"/>
      <c r="N133" s="470"/>
      <c r="O133" s="470"/>
      <c r="P133" s="470"/>
      <c r="Q133" s="470"/>
      <c r="R133" s="470"/>
      <c r="S133" s="470"/>
      <c r="T133" s="97"/>
      <c r="U133" s="101"/>
      <c r="V133" s="97"/>
      <c r="W133" s="97"/>
      <c r="X133" s="97"/>
    </row>
    <row r="134" spans="1:24" ht="9.9499999999999993" customHeight="1" x14ac:dyDescent="0.2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70"/>
      <c r="M134" s="470"/>
      <c r="N134" s="470"/>
      <c r="O134" s="470"/>
      <c r="P134" s="470"/>
      <c r="Q134" s="470"/>
      <c r="R134" s="470"/>
      <c r="S134" s="470"/>
      <c r="T134" s="97"/>
      <c r="U134" s="101"/>
      <c r="V134" s="97"/>
      <c r="W134" s="97"/>
      <c r="X134" s="97"/>
    </row>
    <row r="135" spans="1:24" ht="9.9499999999999993" customHeight="1" x14ac:dyDescent="0.2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70"/>
      <c r="M135" s="470"/>
      <c r="N135" s="470"/>
      <c r="O135" s="470"/>
      <c r="P135" s="470"/>
      <c r="Q135" s="470"/>
      <c r="R135" s="470"/>
      <c r="S135" s="470"/>
      <c r="T135" s="97"/>
      <c r="U135" s="101"/>
      <c r="V135" s="97"/>
      <c r="W135" s="97"/>
      <c r="X135" s="97"/>
    </row>
    <row r="136" spans="1:24" ht="9.9499999999999993" customHeight="1" x14ac:dyDescent="0.2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70"/>
      <c r="M136" s="470"/>
      <c r="N136" s="470"/>
      <c r="O136" s="470"/>
      <c r="P136" s="470"/>
      <c r="Q136" s="470"/>
      <c r="R136" s="470"/>
      <c r="S136" s="470"/>
      <c r="T136" s="97"/>
      <c r="U136" s="101"/>
      <c r="V136" s="97"/>
      <c r="W136" s="97"/>
      <c r="X136" s="97"/>
    </row>
    <row r="137" spans="1:24" ht="9.9499999999999993" customHeight="1" x14ac:dyDescent="0.2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70"/>
      <c r="M137" s="470"/>
      <c r="N137" s="470"/>
      <c r="O137" s="470"/>
      <c r="P137" s="470"/>
      <c r="Q137" s="470"/>
      <c r="R137" s="470"/>
      <c r="S137" s="470"/>
      <c r="T137" s="97"/>
      <c r="U137" s="101"/>
      <c r="V137" s="97"/>
      <c r="W137" s="97"/>
      <c r="X137" s="97"/>
    </row>
    <row r="138" spans="1:24" ht="9.9499999999999993" customHeight="1" x14ac:dyDescent="0.2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70"/>
      <c r="M138" s="470"/>
      <c r="N138" s="470"/>
      <c r="O138" s="470"/>
      <c r="P138" s="470"/>
      <c r="Q138" s="470"/>
      <c r="R138" s="470"/>
      <c r="S138" s="470"/>
      <c r="T138" s="97"/>
      <c r="U138" s="101"/>
      <c r="V138" s="97"/>
      <c r="W138" s="97"/>
      <c r="X138" s="97"/>
    </row>
    <row r="139" spans="1:24" ht="9.9499999999999993" customHeight="1" x14ac:dyDescent="0.2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70"/>
      <c r="M139" s="470"/>
      <c r="N139" s="470"/>
      <c r="O139" s="470"/>
      <c r="P139" s="470"/>
      <c r="Q139" s="470"/>
      <c r="R139" s="470"/>
      <c r="S139" s="470"/>
      <c r="T139" s="97"/>
      <c r="U139" s="101"/>
      <c r="V139" s="97"/>
      <c r="W139" s="97"/>
      <c r="X139" s="97"/>
    </row>
    <row r="140" spans="1:24" ht="9.9499999999999993" customHeight="1" x14ac:dyDescent="0.2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70"/>
      <c r="M140" s="470"/>
      <c r="N140" s="470"/>
      <c r="O140" s="470"/>
      <c r="P140" s="470"/>
      <c r="Q140" s="470"/>
      <c r="R140" s="470"/>
      <c r="S140" s="470"/>
      <c r="T140" s="97"/>
      <c r="U140" s="101"/>
      <c r="V140" s="97"/>
      <c r="W140" s="97"/>
      <c r="X140" s="97"/>
    </row>
    <row r="141" spans="1:24" ht="9.9499999999999993" customHeight="1" x14ac:dyDescent="0.2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70"/>
      <c r="M141" s="470"/>
      <c r="N141" s="470"/>
      <c r="O141" s="470"/>
      <c r="P141" s="470"/>
      <c r="Q141" s="470"/>
      <c r="R141" s="470"/>
      <c r="S141" s="470"/>
      <c r="T141" s="97"/>
      <c r="U141" s="101"/>
      <c r="V141" s="97"/>
      <c r="W141" s="97"/>
      <c r="X141" s="97"/>
    </row>
    <row r="142" spans="1:24" ht="9.9499999999999993" customHeight="1" x14ac:dyDescent="0.2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70"/>
      <c r="M142" s="470"/>
      <c r="N142" s="470"/>
      <c r="O142" s="470"/>
      <c r="P142" s="470"/>
      <c r="Q142" s="470"/>
      <c r="R142" s="470"/>
      <c r="S142" s="470"/>
      <c r="T142" s="97"/>
      <c r="U142" s="101"/>
      <c r="V142" s="97"/>
      <c r="W142" s="97"/>
      <c r="X142" s="97"/>
    </row>
    <row r="143" spans="1:24" ht="9.9499999999999993" customHeight="1" x14ac:dyDescent="0.2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70"/>
      <c r="M143" s="470"/>
      <c r="N143" s="470"/>
      <c r="O143" s="470"/>
      <c r="P143" s="470"/>
      <c r="Q143" s="470"/>
      <c r="R143" s="470"/>
      <c r="S143" s="470"/>
      <c r="T143" s="97"/>
    </row>
    <row r="144" spans="1:24" ht="9.9499999999999993" customHeight="1" x14ac:dyDescent="0.2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70"/>
      <c r="M144" s="470"/>
      <c r="N144" s="470"/>
      <c r="O144" s="470"/>
      <c r="P144" s="470"/>
      <c r="Q144" s="470"/>
      <c r="R144" s="470"/>
      <c r="S144" s="470"/>
      <c r="T144" s="97"/>
    </row>
    <row r="145" spans="1:20" ht="9.9499999999999993" customHeight="1" x14ac:dyDescent="0.2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97"/>
    </row>
    <row r="146" spans="1:20" ht="9.9499999999999993" customHeight="1" x14ac:dyDescent="0.2">
      <c r="A146" s="334" t="s">
        <v>237</v>
      </c>
      <c r="B146" s="334"/>
      <c r="C146" s="334"/>
      <c r="D146" s="334"/>
      <c r="E146" s="334"/>
      <c r="F146" s="484" t="str">
        <f>IF(L116&lt;&gt;0,"Ohne IBAN keine Zahlung möglich!","")</f>
        <v>Ohne IBAN keine Zahlung möglich!</v>
      </c>
      <c r="G146" s="484"/>
      <c r="H146" s="484"/>
      <c r="I146" s="484"/>
      <c r="J146" s="484"/>
      <c r="K146" s="484"/>
      <c r="L146" s="484"/>
      <c r="M146" s="484"/>
      <c r="N146" s="484"/>
      <c r="O146" s="484"/>
      <c r="P146" s="169"/>
      <c r="Q146" s="169"/>
      <c r="R146" s="169"/>
      <c r="S146" s="169"/>
      <c r="T146" s="97"/>
    </row>
    <row r="147" spans="1:20" ht="9.9499999999999993" customHeight="1" x14ac:dyDescent="0.2">
      <c r="A147" s="334"/>
      <c r="B147" s="334"/>
      <c r="C147" s="334"/>
      <c r="D147" s="334"/>
      <c r="E147" s="33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169"/>
      <c r="Q147" s="169"/>
      <c r="R147" s="169"/>
      <c r="S147" s="169"/>
      <c r="T147" s="97"/>
    </row>
    <row r="148" spans="1:20" ht="9.9499999999999993" customHeight="1" x14ac:dyDescent="0.2">
      <c r="A148" s="335" t="s">
        <v>190</v>
      </c>
      <c r="B148" s="335"/>
      <c r="C148" s="335"/>
      <c r="D148" s="336"/>
      <c r="E148" s="336"/>
      <c r="F148" s="336"/>
      <c r="G148" s="336"/>
      <c r="H148" s="336"/>
      <c r="I148" s="336"/>
      <c r="J148" s="169"/>
      <c r="K148" s="335" t="s">
        <v>190</v>
      </c>
      <c r="L148" s="335"/>
      <c r="M148" s="335"/>
      <c r="N148" s="336"/>
      <c r="O148" s="336"/>
      <c r="P148" s="336"/>
      <c r="Q148" s="336"/>
      <c r="R148" s="336"/>
      <c r="S148" s="336"/>
      <c r="T148" s="97"/>
    </row>
    <row r="149" spans="1:20" ht="9.9499999999999993" customHeight="1" x14ac:dyDescent="0.2">
      <c r="A149" s="335"/>
      <c r="B149" s="335"/>
      <c r="C149" s="335"/>
      <c r="D149" s="336"/>
      <c r="E149" s="336"/>
      <c r="F149" s="336"/>
      <c r="G149" s="336"/>
      <c r="H149" s="336"/>
      <c r="I149" s="336"/>
      <c r="J149" s="169"/>
      <c r="K149" s="335"/>
      <c r="L149" s="335"/>
      <c r="M149" s="335"/>
      <c r="N149" s="336"/>
      <c r="O149" s="336"/>
      <c r="P149" s="336"/>
      <c r="Q149" s="336"/>
      <c r="R149" s="336"/>
      <c r="S149" s="336"/>
      <c r="T149" s="97"/>
    </row>
    <row r="150" spans="1:20" ht="9.9499999999999993" customHeight="1" x14ac:dyDescent="0.2">
      <c r="A150" s="335" t="s">
        <v>286</v>
      </c>
      <c r="B150" s="335"/>
      <c r="C150" s="335"/>
      <c r="D150" s="336"/>
      <c r="E150" s="336"/>
      <c r="F150" s="336"/>
      <c r="G150" s="336"/>
      <c r="H150" s="336"/>
      <c r="I150" s="336"/>
      <c r="J150" s="169"/>
      <c r="K150" s="335" t="s">
        <v>286</v>
      </c>
      <c r="L150" s="335"/>
      <c r="M150" s="335"/>
      <c r="N150" s="336"/>
      <c r="O150" s="336"/>
      <c r="P150" s="336"/>
      <c r="Q150" s="336"/>
      <c r="R150" s="336"/>
      <c r="S150" s="336"/>
      <c r="T150" s="97"/>
    </row>
    <row r="151" spans="1:20" ht="9.9499999999999993" customHeight="1" x14ac:dyDescent="0.2">
      <c r="A151" s="335"/>
      <c r="B151" s="335"/>
      <c r="C151" s="335"/>
      <c r="D151" s="336"/>
      <c r="E151" s="336"/>
      <c r="F151" s="336"/>
      <c r="G151" s="336"/>
      <c r="H151" s="336"/>
      <c r="I151" s="336"/>
      <c r="J151" s="169"/>
      <c r="K151" s="335"/>
      <c r="L151" s="335"/>
      <c r="M151" s="335"/>
      <c r="N151" s="336"/>
      <c r="O151" s="336"/>
      <c r="P151" s="336"/>
      <c r="Q151" s="336"/>
      <c r="R151" s="336"/>
      <c r="S151" s="336"/>
      <c r="T151" s="97"/>
    </row>
    <row r="152" spans="1:20" ht="9.9499999999999993" customHeight="1" x14ac:dyDescent="0.2">
      <c r="A152" s="335" t="s">
        <v>362</v>
      </c>
      <c r="B152" s="335"/>
      <c r="C152" s="335"/>
      <c r="D152" s="336"/>
      <c r="E152" s="336"/>
      <c r="F152" s="336"/>
      <c r="G152" s="336"/>
      <c r="H152" s="336"/>
      <c r="I152" s="336"/>
      <c r="J152" s="169"/>
      <c r="K152" s="335" t="s">
        <v>362</v>
      </c>
      <c r="L152" s="335"/>
      <c r="M152" s="335"/>
      <c r="N152" s="336"/>
      <c r="O152" s="336"/>
      <c r="P152" s="336"/>
      <c r="Q152" s="336"/>
      <c r="R152" s="336"/>
      <c r="S152" s="336"/>
      <c r="T152" s="97"/>
    </row>
    <row r="153" spans="1:20" ht="9.9499999999999993" customHeight="1" x14ac:dyDescent="0.2">
      <c r="A153" s="335"/>
      <c r="B153" s="335"/>
      <c r="C153" s="335"/>
      <c r="D153" s="336"/>
      <c r="E153" s="336"/>
      <c r="F153" s="336"/>
      <c r="G153" s="336"/>
      <c r="H153" s="336"/>
      <c r="I153" s="336"/>
      <c r="J153" s="169"/>
      <c r="K153" s="335"/>
      <c r="L153" s="335"/>
      <c r="M153" s="335"/>
      <c r="N153" s="336"/>
      <c r="O153" s="336"/>
      <c r="P153" s="336"/>
      <c r="Q153" s="336"/>
      <c r="R153" s="336"/>
      <c r="S153" s="336"/>
      <c r="T153" s="97"/>
    </row>
    <row r="154" spans="1:20" ht="9.9499999999999993" customHeight="1" x14ac:dyDescent="0.2">
      <c r="A154" s="335" t="s">
        <v>191</v>
      </c>
      <c r="B154" s="335"/>
      <c r="C154" s="335"/>
      <c r="D154" s="336"/>
      <c r="E154" s="336"/>
      <c r="F154" s="336"/>
      <c r="G154" s="336"/>
      <c r="H154" s="336"/>
      <c r="I154" s="336"/>
      <c r="J154" s="169"/>
      <c r="K154" s="335" t="s">
        <v>191</v>
      </c>
      <c r="L154" s="335"/>
      <c r="M154" s="335"/>
      <c r="N154" s="336"/>
      <c r="O154" s="336"/>
      <c r="P154" s="336"/>
      <c r="Q154" s="336"/>
      <c r="R154" s="336"/>
      <c r="S154" s="336"/>
      <c r="T154" s="97"/>
    </row>
    <row r="155" spans="1:20" ht="9.9499999999999993" customHeight="1" x14ac:dyDescent="0.2">
      <c r="A155" s="335"/>
      <c r="B155" s="335"/>
      <c r="C155" s="335"/>
      <c r="D155" s="336"/>
      <c r="E155" s="336"/>
      <c r="F155" s="336"/>
      <c r="G155" s="336"/>
      <c r="H155" s="336"/>
      <c r="I155" s="336"/>
      <c r="J155" s="169"/>
      <c r="K155" s="335"/>
      <c r="L155" s="335"/>
      <c r="M155" s="335"/>
      <c r="N155" s="336"/>
      <c r="O155" s="336"/>
      <c r="P155" s="336"/>
      <c r="Q155" s="336"/>
      <c r="R155" s="336"/>
      <c r="S155" s="336"/>
      <c r="T155" s="97"/>
    </row>
    <row r="156" spans="1:20" ht="9.9499999999999993" customHeight="1" x14ac:dyDescent="0.2">
      <c r="A156" s="335" t="s">
        <v>287</v>
      </c>
      <c r="B156" s="335"/>
      <c r="C156" s="335"/>
      <c r="D156" s="336" t="s">
        <v>253</v>
      </c>
      <c r="E156" s="336"/>
      <c r="F156" s="336"/>
      <c r="G156" s="336"/>
      <c r="H156" s="336"/>
      <c r="I156" s="336"/>
      <c r="J156" s="169"/>
      <c r="K156" s="335" t="s">
        <v>287</v>
      </c>
      <c r="L156" s="335"/>
      <c r="M156" s="335"/>
      <c r="N156" s="336"/>
      <c r="O156" s="336"/>
      <c r="P156" s="336"/>
      <c r="Q156" s="336"/>
      <c r="R156" s="336"/>
      <c r="S156" s="336"/>
      <c r="T156" s="97"/>
    </row>
    <row r="157" spans="1:20" ht="9.9499999999999993" customHeight="1" x14ac:dyDescent="0.2">
      <c r="A157" s="335"/>
      <c r="B157" s="335"/>
      <c r="C157" s="335"/>
      <c r="D157" s="336"/>
      <c r="E157" s="336"/>
      <c r="F157" s="336"/>
      <c r="G157" s="336"/>
      <c r="H157" s="336"/>
      <c r="I157" s="336"/>
      <c r="J157" s="169"/>
      <c r="K157" s="335"/>
      <c r="L157" s="335"/>
      <c r="M157" s="335"/>
      <c r="N157" s="336"/>
      <c r="O157" s="336"/>
      <c r="P157" s="336"/>
      <c r="Q157" s="336"/>
      <c r="R157" s="336"/>
      <c r="S157" s="336"/>
      <c r="T157" s="97"/>
    </row>
    <row r="158" spans="1:20" ht="9.9499999999999993" customHeight="1" x14ac:dyDescent="0.2">
      <c r="A158" s="169"/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97"/>
    </row>
    <row r="159" spans="1:20" ht="9.9499999999999993" customHeight="1" x14ac:dyDescent="0.2">
      <c r="A159" s="335" t="s">
        <v>190</v>
      </c>
      <c r="B159" s="335"/>
      <c r="C159" s="335"/>
      <c r="D159" s="336"/>
      <c r="E159" s="336"/>
      <c r="F159" s="336"/>
      <c r="G159" s="336"/>
      <c r="H159" s="336"/>
      <c r="I159" s="336"/>
      <c r="J159" s="169"/>
      <c r="K159" s="335" t="s">
        <v>190</v>
      </c>
      <c r="L159" s="335"/>
      <c r="M159" s="335"/>
      <c r="N159" s="336"/>
      <c r="O159" s="336"/>
      <c r="P159" s="336"/>
      <c r="Q159" s="336"/>
      <c r="R159" s="336"/>
      <c r="S159" s="336"/>
      <c r="T159" s="97"/>
    </row>
    <row r="160" spans="1:20" ht="9.9499999999999993" customHeight="1" x14ac:dyDescent="0.2">
      <c r="A160" s="335"/>
      <c r="B160" s="335"/>
      <c r="C160" s="335"/>
      <c r="D160" s="336"/>
      <c r="E160" s="336"/>
      <c r="F160" s="336"/>
      <c r="G160" s="336"/>
      <c r="H160" s="336"/>
      <c r="I160" s="336"/>
      <c r="J160" s="169"/>
      <c r="K160" s="335"/>
      <c r="L160" s="335"/>
      <c r="M160" s="335"/>
      <c r="N160" s="336"/>
      <c r="O160" s="336"/>
      <c r="P160" s="336"/>
      <c r="Q160" s="336"/>
      <c r="R160" s="336"/>
      <c r="S160" s="336"/>
      <c r="T160" s="97"/>
    </row>
    <row r="161" spans="1:20" ht="9.9499999999999993" customHeight="1" x14ac:dyDescent="0.2">
      <c r="A161" s="335" t="s">
        <v>286</v>
      </c>
      <c r="B161" s="335"/>
      <c r="C161" s="335"/>
      <c r="D161" s="336"/>
      <c r="E161" s="336"/>
      <c r="F161" s="336"/>
      <c r="G161" s="336"/>
      <c r="H161" s="336"/>
      <c r="I161" s="336"/>
      <c r="J161" s="169"/>
      <c r="K161" s="335" t="s">
        <v>286</v>
      </c>
      <c r="L161" s="335"/>
      <c r="M161" s="335"/>
      <c r="N161" s="336"/>
      <c r="O161" s="336"/>
      <c r="P161" s="336"/>
      <c r="Q161" s="336"/>
      <c r="R161" s="336"/>
      <c r="S161" s="336"/>
      <c r="T161" s="97"/>
    </row>
    <row r="162" spans="1:20" ht="9.9499999999999993" customHeight="1" x14ac:dyDescent="0.2">
      <c r="A162" s="335"/>
      <c r="B162" s="335"/>
      <c r="C162" s="335"/>
      <c r="D162" s="336"/>
      <c r="E162" s="336"/>
      <c r="F162" s="336"/>
      <c r="G162" s="336"/>
      <c r="H162" s="336"/>
      <c r="I162" s="336"/>
      <c r="J162" s="169"/>
      <c r="K162" s="335"/>
      <c r="L162" s="335"/>
      <c r="M162" s="335"/>
      <c r="N162" s="336"/>
      <c r="O162" s="336"/>
      <c r="P162" s="336"/>
      <c r="Q162" s="336"/>
      <c r="R162" s="336"/>
      <c r="S162" s="336"/>
      <c r="T162" s="97"/>
    </row>
    <row r="163" spans="1:20" ht="9.9499999999999993" customHeight="1" x14ac:dyDescent="0.2">
      <c r="A163" s="335" t="s">
        <v>362</v>
      </c>
      <c r="B163" s="335"/>
      <c r="C163" s="335"/>
      <c r="D163" s="336"/>
      <c r="E163" s="336"/>
      <c r="F163" s="336"/>
      <c r="G163" s="336"/>
      <c r="H163" s="336"/>
      <c r="I163" s="336"/>
      <c r="J163" s="169"/>
      <c r="K163" s="335" t="s">
        <v>362</v>
      </c>
      <c r="L163" s="335"/>
      <c r="M163" s="335"/>
      <c r="N163" s="336"/>
      <c r="O163" s="336"/>
      <c r="P163" s="336"/>
      <c r="Q163" s="336"/>
      <c r="R163" s="336"/>
      <c r="S163" s="336"/>
      <c r="T163" s="97"/>
    </row>
    <row r="164" spans="1:20" ht="9.9499999999999993" customHeight="1" x14ac:dyDescent="0.2">
      <c r="A164" s="335"/>
      <c r="B164" s="335"/>
      <c r="C164" s="335"/>
      <c r="D164" s="336"/>
      <c r="E164" s="336"/>
      <c r="F164" s="336"/>
      <c r="G164" s="336"/>
      <c r="H164" s="336"/>
      <c r="I164" s="336"/>
      <c r="J164" s="169"/>
      <c r="K164" s="335"/>
      <c r="L164" s="335"/>
      <c r="M164" s="335"/>
      <c r="N164" s="336"/>
      <c r="O164" s="336"/>
      <c r="P164" s="336"/>
      <c r="Q164" s="336"/>
      <c r="R164" s="336"/>
      <c r="S164" s="336"/>
      <c r="T164" s="97"/>
    </row>
    <row r="165" spans="1:20" ht="9.9499999999999993" customHeight="1" x14ac:dyDescent="0.2">
      <c r="A165" s="335" t="s">
        <v>191</v>
      </c>
      <c r="B165" s="335"/>
      <c r="C165" s="335"/>
      <c r="D165" s="336"/>
      <c r="E165" s="336"/>
      <c r="F165" s="336"/>
      <c r="G165" s="336"/>
      <c r="H165" s="336"/>
      <c r="I165" s="336"/>
      <c r="J165" s="169"/>
      <c r="K165" s="335" t="s">
        <v>191</v>
      </c>
      <c r="L165" s="335"/>
      <c r="M165" s="335"/>
      <c r="N165" s="336"/>
      <c r="O165" s="336"/>
      <c r="P165" s="336"/>
      <c r="Q165" s="336"/>
      <c r="R165" s="336"/>
      <c r="S165" s="336"/>
      <c r="T165" s="97"/>
    </row>
    <row r="166" spans="1:20" ht="9.9499999999999993" customHeight="1" x14ac:dyDescent="0.2">
      <c r="A166" s="335"/>
      <c r="B166" s="335"/>
      <c r="C166" s="335"/>
      <c r="D166" s="336"/>
      <c r="E166" s="336"/>
      <c r="F166" s="336"/>
      <c r="G166" s="336"/>
      <c r="H166" s="336"/>
      <c r="I166" s="336"/>
      <c r="J166" s="169"/>
      <c r="K166" s="335"/>
      <c r="L166" s="335"/>
      <c r="M166" s="335"/>
      <c r="N166" s="336"/>
      <c r="O166" s="336"/>
      <c r="P166" s="336"/>
      <c r="Q166" s="336"/>
      <c r="R166" s="336"/>
      <c r="S166" s="336"/>
      <c r="T166" s="97"/>
    </row>
    <row r="167" spans="1:20" ht="9.9499999999999993" customHeight="1" x14ac:dyDescent="0.2">
      <c r="A167" s="335" t="s">
        <v>287</v>
      </c>
      <c r="B167" s="335"/>
      <c r="C167" s="335"/>
      <c r="D167" s="336"/>
      <c r="E167" s="336"/>
      <c r="F167" s="336"/>
      <c r="G167" s="336"/>
      <c r="H167" s="336"/>
      <c r="I167" s="336"/>
      <c r="J167" s="169"/>
      <c r="K167" s="335" t="s">
        <v>287</v>
      </c>
      <c r="L167" s="335"/>
      <c r="M167" s="335"/>
      <c r="N167" s="336"/>
      <c r="O167" s="336"/>
      <c r="P167" s="336"/>
      <c r="Q167" s="336"/>
      <c r="R167" s="336"/>
      <c r="S167" s="336"/>
      <c r="T167" s="97"/>
    </row>
    <row r="168" spans="1:20" ht="9.9499999999999993" customHeight="1" x14ac:dyDescent="0.2">
      <c r="A168" s="335"/>
      <c r="B168" s="335"/>
      <c r="C168" s="335"/>
      <c r="D168" s="336"/>
      <c r="E168" s="336"/>
      <c r="F168" s="336"/>
      <c r="G168" s="336"/>
      <c r="H168" s="336"/>
      <c r="I168" s="336"/>
      <c r="J168" s="169"/>
      <c r="K168" s="335"/>
      <c r="L168" s="335"/>
      <c r="M168" s="335"/>
      <c r="N168" s="336"/>
      <c r="O168" s="336"/>
      <c r="P168" s="336"/>
      <c r="Q168" s="336"/>
      <c r="R168" s="336"/>
      <c r="S168" s="336"/>
      <c r="T168" s="97"/>
    </row>
    <row r="169" spans="1:20" ht="9.9499999999999993" customHeight="1" x14ac:dyDescent="0.2">
      <c r="A169" s="169"/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97"/>
    </row>
    <row r="170" spans="1:20" ht="9.9499999999999993" customHeight="1" x14ac:dyDescent="0.2">
      <c r="A170" s="169"/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97"/>
    </row>
    <row r="171" spans="1:20" ht="9.9499999999999993" customHeight="1" x14ac:dyDescent="0.2">
      <c r="A171" s="169"/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97"/>
    </row>
    <row r="172" spans="1:20" ht="9.9499999999999993" customHeight="1" x14ac:dyDescent="0.2">
      <c r="A172" s="333" t="s">
        <v>227</v>
      </c>
      <c r="B172" s="333"/>
      <c r="C172" s="333"/>
      <c r="D172" s="190"/>
      <c r="E172" s="190"/>
      <c r="F172" s="333" t="s">
        <v>228</v>
      </c>
      <c r="G172" s="333"/>
      <c r="H172" s="333"/>
      <c r="I172" s="333"/>
      <c r="J172" s="333"/>
      <c r="K172" s="333"/>
      <c r="L172" s="333"/>
      <c r="M172" s="333"/>
      <c r="N172" s="191"/>
      <c r="O172" s="191"/>
      <c r="P172" s="191"/>
      <c r="Q172" s="191"/>
      <c r="R172" s="191"/>
      <c r="S172" s="191"/>
      <c r="T172" s="97"/>
    </row>
    <row r="173" spans="1:20" ht="9.9499999999999993" customHeight="1" x14ac:dyDescent="0.2">
      <c r="A173" s="333"/>
      <c r="B173" s="333"/>
      <c r="C173" s="333"/>
      <c r="D173" s="190"/>
      <c r="E173" s="190"/>
      <c r="F173" s="333"/>
      <c r="G173" s="333"/>
      <c r="H173" s="333"/>
      <c r="I173" s="333"/>
      <c r="J173" s="333"/>
      <c r="K173" s="333"/>
      <c r="L173" s="333"/>
      <c r="M173" s="333"/>
      <c r="N173" s="191"/>
      <c r="O173" s="191"/>
      <c r="P173" s="191"/>
      <c r="Q173" s="191"/>
      <c r="R173" s="191"/>
      <c r="S173" s="191"/>
      <c r="T173" s="97"/>
    </row>
    <row r="174" spans="1:20" ht="9.9499999999999993" customHeight="1" x14ac:dyDescent="0.2">
      <c r="A174" s="332" t="s">
        <v>229</v>
      </c>
      <c r="B174" s="332"/>
      <c r="C174" s="332" t="s">
        <v>230</v>
      </c>
      <c r="D174" s="332"/>
      <c r="E174" s="332" t="s">
        <v>231</v>
      </c>
      <c r="F174" s="332"/>
      <c r="G174" s="332" t="s">
        <v>232</v>
      </c>
      <c r="H174" s="332"/>
      <c r="I174" s="332" t="s">
        <v>233</v>
      </c>
      <c r="J174" s="332"/>
      <c r="K174" s="332" t="s">
        <v>192</v>
      </c>
      <c r="L174" s="332"/>
      <c r="M174" s="332" t="s">
        <v>234</v>
      </c>
      <c r="N174" s="332"/>
      <c r="O174" s="332" t="s">
        <v>235</v>
      </c>
      <c r="P174" s="332"/>
      <c r="Q174" s="332" t="s">
        <v>236</v>
      </c>
      <c r="R174" s="332"/>
      <c r="S174" s="332"/>
      <c r="T174" s="97"/>
    </row>
    <row r="175" spans="1:20" ht="9.9499999999999993" customHeight="1" x14ac:dyDescent="0.2">
      <c r="A175" s="332"/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97"/>
    </row>
    <row r="176" spans="1:20" ht="9.9499999999999993" customHeight="1" x14ac:dyDescent="0.2">
      <c r="A176" s="361" t="s">
        <v>193</v>
      </c>
      <c r="B176" s="470"/>
      <c r="C176" s="395" t="s">
        <v>194</v>
      </c>
      <c r="D176" s="396"/>
      <c r="E176" s="396"/>
      <c r="F176" s="396"/>
      <c r="G176" s="396"/>
      <c r="H176" s="396"/>
      <c r="I176" s="395" t="s">
        <v>195</v>
      </c>
      <c r="J176" s="396"/>
      <c r="K176" s="395" t="s">
        <v>211</v>
      </c>
      <c r="L176" s="396"/>
      <c r="M176" s="395" t="s">
        <v>212</v>
      </c>
      <c r="N176" s="396"/>
      <c r="O176" s="395" t="s">
        <v>196</v>
      </c>
      <c r="P176" s="396"/>
      <c r="Q176" s="395" t="s">
        <v>197</v>
      </c>
      <c r="R176" s="395"/>
      <c r="S176" s="395"/>
      <c r="T176" s="97"/>
    </row>
    <row r="177" spans="1:24" ht="9.9499999999999993" customHeight="1" x14ac:dyDescent="0.2">
      <c r="A177" s="470"/>
      <c r="B177" s="470"/>
      <c r="C177" s="396"/>
      <c r="D177" s="396"/>
      <c r="E177" s="396"/>
      <c r="F177" s="396"/>
      <c r="G177" s="396"/>
      <c r="H177" s="396"/>
      <c r="I177" s="396"/>
      <c r="J177" s="396"/>
      <c r="K177" s="396"/>
      <c r="L177" s="396"/>
      <c r="M177" s="396"/>
      <c r="N177" s="396"/>
      <c r="O177" s="396"/>
      <c r="P177" s="396"/>
      <c r="Q177" s="395"/>
      <c r="R177" s="395"/>
      <c r="S177" s="395"/>
      <c r="T177" s="97"/>
    </row>
    <row r="178" spans="1:24" ht="9.9499999999999993" customHeight="1" x14ac:dyDescent="0.2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97"/>
    </row>
    <row r="179" spans="1:24" ht="9.9499999999999993" customHeight="1" x14ac:dyDescent="0.2">
      <c r="A179" s="469" t="s">
        <v>192</v>
      </c>
      <c r="B179" s="469"/>
      <c r="C179" s="469" t="s">
        <v>213</v>
      </c>
      <c r="D179" s="469"/>
      <c r="E179" s="469" t="s">
        <v>198</v>
      </c>
      <c r="F179" s="469"/>
      <c r="G179" s="469"/>
      <c r="H179" s="469"/>
      <c r="I179" s="469" t="s">
        <v>199</v>
      </c>
      <c r="J179" s="469"/>
      <c r="K179" s="477" t="s">
        <v>200</v>
      </c>
      <c r="L179" s="478"/>
      <c r="M179" s="478"/>
      <c r="N179" s="478"/>
      <c r="O179" s="478"/>
      <c r="P179" s="479"/>
      <c r="Q179" s="469" t="s">
        <v>201</v>
      </c>
      <c r="R179" s="469"/>
      <c r="S179" s="469"/>
      <c r="T179" s="97"/>
    </row>
    <row r="180" spans="1:24" ht="9.9499999999999993" customHeight="1" x14ac:dyDescent="0.2">
      <c r="A180" s="469"/>
      <c r="B180" s="469"/>
      <c r="C180" s="469"/>
      <c r="D180" s="469"/>
      <c r="E180" s="469"/>
      <c r="F180" s="469"/>
      <c r="G180" s="469"/>
      <c r="H180" s="469"/>
      <c r="I180" s="469"/>
      <c r="J180" s="469"/>
      <c r="K180" s="480"/>
      <c r="L180" s="481"/>
      <c r="M180" s="481"/>
      <c r="N180" s="481"/>
      <c r="O180" s="481"/>
      <c r="P180" s="482"/>
      <c r="Q180" s="469"/>
      <c r="R180" s="469"/>
      <c r="S180" s="469"/>
      <c r="T180" s="97"/>
    </row>
    <row r="181" spans="1:24" ht="9.9499999999999993" customHeight="1" x14ac:dyDescent="0.2">
      <c r="A181" s="361">
        <v>40</v>
      </c>
      <c r="B181" s="470"/>
      <c r="C181" s="395" t="s">
        <v>248</v>
      </c>
      <c r="D181" s="396"/>
      <c r="E181" s="395" t="s">
        <v>367</v>
      </c>
      <c r="F181" s="396"/>
      <c r="G181" s="396"/>
      <c r="H181" s="396"/>
      <c r="I181" s="395" t="s">
        <v>257</v>
      </c>
      <c r="J181" s="396"/>
      <c r="K181" s="435" t="s">
        <v>202</v>
      </c>
      <c r="L181" s="436"/>
      <c r="M181" s="436"/>
      <c r="N181" s="436"/>
      <c r="O181" s="436"/>
      <c r="P181" s="437"/>
      <c r="Q181" s="395"/>
      <c r="R181" s="396"/>
      <c r="S181" s="396"/>
      <c r="T181" s="97"/>
    </row>
    <row r="182" spans="1:24" ht="9.9499999999999993" customHeight="1" x14ac:dyDescent="0.2">
      <c r="A182" s="470"/>
      <c r="B182" s="470"/>
      <c r="C182" s="396"/>
      <c r="D182" s="396"/>
      <c r="E182" s="396"/>
      <c r="F182" s="396"/>
      <c r="G182" s="396"/>
      <c r="H182" s="396"/>
      <c r="I182" s="396"/>
      <c r="J182" s="396"/>
      <c r="K182" s="438"/>
      <c r="L182" s="439"/>
      <c r="M182" s="439"/>
      <c r="N182" s="439"/>
      <c r="O182" s="439"/>
      <c r="P182" s="440"/>
      <c r="Q182" s="396"/>
      <c r="R182" s="396"/>
      <c r="S182" s="396"/>
      <c r="T182" s="97"/>
    </row>
    <row r="183" spans="1:24" ht="9.9499999999999993" customHeight="1" x14ac:dyDescent="0.2">
      <c r="A183" s="361">
        <v>40</v>
      </c>
      <c r="B183" s="470"/>
      <c r="C183" s="395" t="s">
        <v>248</v>
      </c>
      <c r="D183" s="396"/>
      <c r="E183" s="395" t="s">
        <v>367</v>
      </c>
      <c r="F183" s="396"/>
      <c r="G183" s="396"/>
      <c r="H183" s="396"/>
      <c r="I183" s="395" t="s">
        <v>257</v>
      </c>
      <c r="J183" s="396"/>
      <c r="K183" s="435" t="s">
        <v>202</v>
      </c>
      <c r="L183" s="436"/>
      <c r="M183" s="436"/>
      <c r="N183" s="436"/>
      <c r="O183" s="436"/>
      <c r="P183" s="437"/>
      <c r="Q183" s="395"/>
      <c r="R183" s="396"/>
      <c r="S183" s="396"/>
      <c r="T183" s="97"/>
    </row>
    <row r="184" spans="1:24" ht="9.9499999999999993" customHeight="1" x14ac:dyDescent="0.2">
      <c r="A184" s="470"/>
      <c r="B184" s="470"/>
      <c r="C184" s="396"/>
      <c r="D184" s="396"/>
      <c r="E184" s="396"/>
      <c r="F184" s="396"/>
      <c r="G184" s="396"/>
      <c r="H184" s="396"/>
      <c r="I184" s="396"/>
      <c r="J184" s="396"/>
      <c r="K184" s="438"/>
      <c r="L184" s="439"/>
      <c r="M184" s="439"/>
      <c r="N184" s="439"/>
      <c r="O184" s="439"/>
      <c r="P184" s="440"/>
      <c r="Q184" s="396"/>
      <c r="R184" s="396"/>
      <c r="S184" s="396"/>
      <c r="T184" s="97"/>
    </row>
    <row r="185" spans="1:24" ht="9.9499999999999993" customHeight="1" x14ac:dyDescent="0.2">
      <c r="A185" s="361">
        <v>40</v>
      </c>
      <c r="B185" s="470"/>
      <c r="C185" s="395" t="s">
        <v>248</v>
      </c>
      <c r="D185" s="396"/>
      <c r="E185" s="395" t="s">
        <v>367</v>
      </c>
      <c r="F185" s="396"/>
      <c r="G185" s="396"/>
      <c r="H185" s="396"/>
      <c r="I185" s="395" t="s">
        <v>257</v>
      </c>
      <c r="J185" s="396"/>
      <c r="K185" s="435" t="s">
        <v>202</v>
      </c>
      <c r="L185" s="436"/>
      <c r="M185" s="436"/>
      <c r="N185" s="436"/>
      <c r="O185" s="436"/>
      <c r="P185" s="437"/>
      <c r="Q185" s="395"/>
      <c r="R185" s="396"/>
      <c r="S185" s="396"/>
      <c r="T185" s="97"/>
    </row>
    <row r="186" spans="1:24" ht="9.75" customHeight="1" x14ac:dyDescent="0.2">
      <c r="A186" s="470"/>
      <c r="B186" s="470"/>
      <c r="C186" s="396"/>
      <c r="D186" s="396"/>
      <c r="E186" s="396"/>
      <c r="F186" s="396"/>
      <c r="G186" s="396"/>
      <c r="H186" s="396"/>
      <c r="I186" s="396"/>
      <c r="J186" s="396"/>
      <c r="K186" s="438"/>
      <c r="L186" s="439"/>
      <c r="M186" s="439"/>
      <c r="N186" s="439"/>
      <c r="O186" s="439"/>
      <c r="P186" s="440"/>
      <c r="Q186" s="396"/>
      <c r="R186" s="396"/>
      <c r="S186" s="396"/>
      <c r="T186" s="97"/>
    </row>
    <row r="187" spans="1:24" s="103" customFormat="1" ht="9.9499999999999993" customHeight="1" x14ac:dyDescent="0.2">
      <c r="A187" s="469" t="s">
        <v>203</v>
      </c>
      <c r="B187" s="469"/>
      <c r="C187" s="469"/>
      <c r="D187" s="469"/>
      <c r="E187" s="408" t="s">
        <v>204</v>
      </c>
      <c r="F187" s="408"/>
      <c r="G187" s="408"/>
      <c r="H187" s="408"/>
      <c r="I187" s="408"/>
      <c r="J187" s="408"/>
      <c r="K187" s="408"/>
      <c r="L187" s="469" t="s">
        <v>205</v>
      </c>
      <c r="M187" s="469"/>
      <c r="N187" s="470"/>
      <c r="O187" s="470"/>
      <c r="P187" s="469" t="s">
        <v>214</v>
      </c>
      <c r="Q187" s="469"/>
      <c r="R187" s="470"/>
      <c r="S187" s="470"/>
      <c r="U187" s="166"/>
      <c r="V187" s="159"/>
      <c r="W187" s="159"/>
      <c r="X187" s="159"/>
    </row>
    <row r="188" spans="1:24" s="103" customFormat="1" ht="9.9499999999999993" customHeight="1" x14ac:dyDescent="0.2">
      <c r="A188" s="469"/>
      <c r="B188" s="469"/>
      <c r="C188" s="469"/>
      <c r="D188" s="469"/>
      <c r="E188" s="408"/>
      <c r="F188" s="408"/>
      <c r="G188" s="408"/>
      <c r="H188" s="408"/>
      <c r="I188" s="408"/>
      <c r="J188" s="408"/>
      <c r="K188" s="408"/>
      <c r="L188" s="469"/>
      <c r="M188" s="469"/>
      <c r="N188" s="470"/>
      <c r="O188" s="470"/>
      <c r="P188" s="469"/>
      <c r="Q188" s="469"/>
      <c r="R188" s="470"/>
      <c r="S188" s="470"/>
      <c r="U188" s="166"/>
      <c r="V188" s="159"/>
      <c r="W188" s="159"/>
      <c r="X188" s="159"/>
    </row>
    <row r="189" spans="1:24" ht="9.9499999999999993" customHeight="1" x14ac:dyDescent="0.2">
      <c r="A189" s="169"/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97"/>
    </row>
    <row r="190" spans="1:24" ht="9.9499999999999993" customHeight="1" x14ac:dyDescent="0.2">
      <c r="A190" s="169"/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97"/>
    </row>
    <row r="191" spans="1:24" ht="9.9499999999999993" customHeight="1" x14ac:dyDescent="0.2">
      <c r="A191" s="420" t="s">
        <v>206</v>
      </c>
      <c r="B191" s="420"/>
      <c r="C191" s="420"/>
      <c r="D191" s="420"/>
      <c r="E191" s="420"/>
      <c r="F191" s="420"/>
      <c r="G191" s="420"/>
      <c r="H191" s="420" t="s">
        <v>215</v>
      </c>
      <c r="I191" s="420"/>
      <c r="J191" s="420"/>
      <c r="K191" s="420"/>
      <c r="L191" s="420"/>
      <c r="M191" s="420"/>
      <c r="N191" s="441"/>
      <c r="O191" s="442"/>
      <c r="P191" s="442"/>
      <c r="Q191" s="442"/>
      <c r="R191" s="442"/>
      <c r="S191" s="443"/>
      <c r="T191" s="97"/>
    </row>
    <row r="192" spans="1:24" ht="9.9499999999999993" customHeight="1" x14ac:dyDescent="0.2">
      <c r="A192" s="420"/>
      <c r="B192" s="420"/>
      <c r="C192" s="420"/>
      <c r="D192" s="420"/>
      <c r="E192" s="420"/>
      <c r="F192" s="420"/>
      <c r="G192" s="420"/>
      <c r="H192" s="420"/>
      <c r="I192" s="420"/>
      <c r="J192" s="420"/>
      <c r="K192" s="420"/>
      <c r="L192" s="420"/>
      <c r="M192" s="420"/>
      <c r="N192" s="444"/>
      <c r="O192" s="445"/>
      <c r="P192" s="445"/>
      <c r="Q192" s="445"/>
      <c r="R192" s="445"/>
      <c r="S192" s="446"/>
      <c r="T192" s="97"/>
    </row>
    <row r="193" spans="1:24" s="99" customFormat="1" ht="9.9499999999999993" customHeight="1" x14ac:dyDescent="0.2">
      <c r="A193" s="447"/>
      <c r="B193" s="448"/>
      <c r="C193" s="448"/>
      <c r="D193" s="448"/>
      <c r="E193" s="448"/>
      <c r="F193" s="448"/>
      <c r="G193" s="448"/>
      <c r="H193" s="448"/>
      <c r="I193" s="448"/>
      <c r="J193" s="448"/>
      <c r="K193" s="448"/>
      <c r="L193" s="448"/>
      <c r="M193" s="448"/>
      <c r="N193" s="448"/>
      <c r="O193" s="448"/>
      <c r="P193" s="448"/>
      <c r="Q193" s="448"/>
      <c r="R193" s="448"/>
      <c r="S193" s="449"/>
      <c r="U193" s="167"/>
      <c r="V193" s="156"/>
      <c r="W193" s="156"/>
      <c r="X193" s="156"/>
    </row>
    <row r="194" spans="1:24" s="99" customFormat="1" ht="9.9499999999999993" customHeight="1" x14ac:dyDescent="0.2">
      <c r="A194" s="450"/>
      <c r="B194" s="451"/>
      <c r="C194" s="451"/>
      <c r="D194" s="451"/>
      <c r="E194" s="451"/>
      <c r="F194" s="451"/>
      <c r="G194" s="451"/>
      <c r="H194" s="451"/>
      <c r="I194" s="451"/>
      <c r="J194" s="451"/>
      <c r="K194" s="451"/>
      <c r="L194" s="451"/>
      <c r="M194" s="451"/>
      <c r="N194" s="451"/>
      <c r="O194" s="451"/>
      <c r="P194" s="451"/>
      <c r="Q194" s="451"/>
      <c r="R194" s="451"/>
      <c r="S194" s="452"/>
      <c r="U194" s="167"/>
      <c r="V194" s="156"/>
      <c r="W194" s="156"/>
      <c r="X194" s="156"/>
    </row>
    <row r="195" spans="1:24" s="99" customFormat="1" ht="9.9499999999999993" customHeight="1" x14ac:dyDescent="0.2">
      <c r="A195" s="450"/>
      <c r="B195" s="451"/>
      <c r="C195" s="451"/>
      <c r="D195" s="451"/>
      <c r="E195" s="451"/>
      <c r="F195" s="451"/>
      <c r="G195" s="451"/>
      <c r="H195" s="451"/>
      <c r="I195" s="451"/>
      <c r="J195" s="451"/>
      <c r="K195" s="451"/>
      <c r="L195" s="451"/>
      <c r="M195" s="451"/>
      <c r="N195" s="451"/>
      <c r="O195" s="451"/>
      <c r="P195" s="451"/>
      <c r="Q195" s="451"/>
      <c r="R195" s="451"/>
      <c r="S195" s="452"/>
      <c r="U195" s="167"/>
      <c r="V195" s="156"/>
      <c r="W195" s="156"/>
      <c r="X195" s="156"/>
    </row>
    <row r="196" spans="1:24" s="99" customFormat="1" ht="9.9499999999999993" customHeight="1" x14ac:dyDescent="0.2">
      <c r="A196" s="450"/>
      <c r="B196" s="451"/>
      <c r="C196" s="451"/>
      <c r="D196" s="451"/>
      <c r="E196" s="451"/>
      <c r="F196" s="451"/>
      <c r="G196" s="451"/>
      <c r="H196" s="451"/>
      <c r="I196" s="451"/>
      <c r="J196" s="451"/>
      <c r="K196" s="451"/>
      <c r="L196" s="451"/>
      <c r="M196" s="451"/>
      <c r="N196" s="451"/>
      <c r="O196" s="451"/>
      <c r="P196" s="451"/>
      <c r="Q196" s="451"/>
      <c r="R196" s="451"/>
      <c r="S196" s="452"/>
      <c r="U196" s="167"/>
      <c r="V196" s="156"/>
      <c r="W196" s="156"/>
      <c r="X196" s="156"/>
    </row>
    <row r="197" spans="1:24" s="99" customFormat="1" ht="9.9499999999999993" customHeight="1" x14ac:dyDescent="0.2">
      <c r="A197" s="450"/>
      <c r="B197" s="451"/>
      <c r="C197" s="451"/>
      <c r="D197" s="451"/>
      <c r="E197" s="451"/>
      <c r="F197" s="451"/>
      <c r="G197" s="451"/>
      <c r="H197" s="451"/>
      <c r="I197" s="451"/>
      <c r="J197" s="451"/>
      <c r="K197" s="451"/>
      <c r="L197" s="451"/>
      <c r="M197" s="451"/>
      <c r="N197" s="451"/>
      <c r="O197" s="451"/>
      <c r="P197" s="451"/>
      <c r="Q197" s="451"/>
      <c r="R197" s="451"/>
      <c r="S197" s="452"/>
      <c r="U197" s="167"/>
      <c r="V197" s="156"/>
      <c r="W197" s="156"/>
      <c r="X197" s="156"/>
    </row>
    <row r="198" spans="1:24" s="99" customFormat="1" ht="9.9499999999999993" customHeight="1" x14ac:dyDescent="0.2">
      <c r="A198" s="453"/>
      <c r="B198" s="454"/>
      <c r="C198" s="454"/>
      <c r="D198" s="454"/>
      <c r="E198" s="454"/>
      <c r="F198" s="454"/>
      <c r="G198" s="454"/>
      <c r="H198" s="454"/>
      <c r="I198" s="454"/>
      <c r="J198" s="454"/>
      <c r="K198" s="454"/>
      <c r="L198" s="454"/>
      <c r="M198" s="454"/>
      <c r="N198" s="454"/>
      <c r="O198" s="454"/>
      <c r="P198" s="454"/>
      <c r="Q198" s="454"/>
      <c r="R198" s="454"/>
      <c r="S198" s="455"/>
      <c r="U198" s="167"/>
      <c r="V198" s="156"/>
      <c r="W198" s="156"/>
      <c r="X198" s="156"/>
    </row>
    <row r="199" spans="1:24" s="99" customFormat="1" ht="9.9499999999999993" customHeight="1" x14ac:dyDescent="0.2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8"/>
      <c r="O199" s="188"/>
      <c r="P199" s="188"/>
      <c r="Q199" s="188"/>
      <c r="R199" s="188"/>
      <c r="S199" s="188"/>
      <c r="U199" s="167"/>
      <c r="V199" s="156"/>
      <c r="W199" s="156"/>
      <c r="X199" s="156"/>
    </row>
    <row r="200" spans="1:24" s="99" customFormat="1" ht="9.9499999999999993" customHeight="1" x14ac:dyDescent="0.2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8"/>
      <c r="O200" s="188"/>
      <c r="P200" s="188"/>
      <c r="Q200" s="188"/>
      <c r="R200" s="188"/>
      <c r="S200" s="188"/>
      <c r="U200" s="167"/>
      <c r="V200" s="156"/>
      <c r="W200" s="156"/>
      <c r="X200" s="156"/>
    </row>
    <row r="201" spans="1:24" s="99" customFormat="1" ht="9.9499999999999993" customHeight="1" x14ac:dyDescent="0.2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8"/>
      <c r="O201" s="188"/>
      <c r="P201" s="188"/>
      <c r="Q201" s="188"/>
      <c r="R201" s="188"/>
      <c r="S201" s="188"/>
      <c r="U201" s="167"/>
      <c r="V201" s="156"/>
      <c r="W201" s="156"/>
      <c r="X201" s="156"/>
    </row>
    <row r="202" spans="1:24" s="99" customFormat="1" ht="9.9499999999999993" customHeight="1" x14ac:dyDescent="0.2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8"/>
      <c r="O202" s="188"/>
      <c r="P202" s="188"/>
      <c r="Q202" s="188"/>
      <c r="R202" s="188"/>
      <c r="S202" s="188"/>
      <c r="U202" s="167"/>
      <c r="V202" s="156"/>
      <c r="W202" s="156"/>
      <c r="X202" s="156"/>
    </row>
    <row r="203" spans="1:24" s="99" customFormat="1" ht="9.9499999999999993" customHeight="1" x14ac:dyDescent="0.2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8"/>
      <c r="O203" s="188"/>
      <c r="P203" s="188"/>
      <c r="Q203" s="188"/>
      <c r="R203" s="188"/>
      <c r="S203" s="188"/>
      <c r="U203" s="167"/>
      <c r="V203" s="156"/>
      <c r="W203" s="156"/>
      <c r="X203" s="156"/>
    </row>
    <row r="204" spans="1:24" s="99" customFormat="1" ht="9.9499999999999993" customHeight="1" x14ac:dyDescent="0.2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8"/>
      <c r="O204" s="188"/>
      <c r="P204" s="188"/>
      <c r="Q204" s="188"/>
      <c r="R204" s="188"/>
      <c r="S204" s="188"/>
      <c r="U204" s="167"/>
      <c r="V204" s="156"/>
      <c r="W204" s="156"/>
      <c r="X204" s="156"/>
    </row>
    <row r="205" spans="1:24" s="99" customFormat="1" ht="9.9499999999999993" customHeight="1" x14ac:dyDescent="0.2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8"/>
      <c r="O205" s="188"/>
      <c r="P205" s="188"/>
      <c r="Q205" s="188"/>
      <c r="R205" s="188"/>
      <c r="S205" s="188"/>
      <c r="U205" s="167"/>
      <c r="V205" s="156"/>
      <c r="W205" s="156"/>
      <c r="X205" s="156"/>
    </row>
    <row r="206" spans="1:24" s="99" customFormat="1" ht="9.9499999999999993" customHeight="1" x14ac:dyDescent="0.2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8"/>
      <c r="O206" s="188"/>
      <c r="P206" s="188"/>
      <c r="Q206" s="188"/>
      <c r="R206" s="188"/>
      <c r="S206" s="188"/>
      <c r="U206" s="167"/>
      <c r="V206" s="156"/>
      <c r="W206" s="156"/>
      <c r="X206" s="156"/>
    </row>
    <row r="207" spans="1:24" s="99" customFormat="1" ht="9.9499999999999993" customHeight="1" x14ac:dyDescent="0.2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8"/>
      <c r="O207" s="188"/>
      <c r="P207" s="188"/>
      <c r="Q207" s="188"/>
      <c r="R207" s="188"/>
      <c r="S207" s="188"/>
      <c r="U207" s="167"/>
      <c r="V207" s="156"/>
      <c r="W207" s="156"/>
      <c r="X207" s="156"/>
    </row>
    <row r="208" spans="1:24" s="99" customFormat="1" ht="9.9499999999999993" customHeight="1" x14ac:dyDescent="0.2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8"/>
      <c r="O208" s="188"/>
      <c r="P208" s="188"/>
      <c r="Q208" s="188"/>
      <c r="R208" s="188"/>
      <c r="S208" s="188"/>
      <c r="U208" s="167"/>
      <c r="V208" s="156"/>
      <c r="W208" s="156"/>
      <c r="X208" s="156"/>
    </row>
    <row r="209" spans="1:24" s="99" customFormat="1" ht="9.9499999999999993" customHeight="1" x14ac:dyDescent="0.2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8"/>
      <c r="O209" s="188"/>
      <c r="P209" s="188"/>
      <c r="Q209" s="188"/>
      <c r="R209" s="188"/>
      <c r="S209" s="188"/>
      <c r="U209" s="167"/>
      <c r="V209" s="156"/>
      <c r="W209" s="156"/>
      <c r="X209" s="156"/>
    </row>
    <row r="210" spans="1:24" s="99" customFormat="1" ht="9.9499999999999993" customHeight="1" x14ac:dyDescent="0.2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8"/>
      <c r="O210" s="188"/>
      <c r="P210" s="188"/>
      <c r="Q210" s="188"/>
      <c r="R210" s="188"/>
      <c r="S210" s="188"/>
      <c r="U210" s="167"/>
      <c r="V210" s="156"/>
      <c r="W210" s="156"/>
      <c r="X210" s="156"/>
    </row>
    <row r="211" spans="1:24" s="99" customFormat="1" ht="9.9499999999999993" customHeight="1" x14ac:dyDescent="0.2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8"/>
      <c r="O211" s="188"/>
      <c r="P211" s="188"/>
      <c r="Q211" s="188"/>
      <c r="R211" s="188"/>
      <c r="S211" s="188"/>
      <c r="U211" s="167"/>
      <c r="V211" s="156"/>
      <c r="W211" s="156"/>
      <c r="X211" s="156"/>
    </row>
    <row r="212" spans="1:24" s="99" customFormat="1" ht="9.9499999999999993" customHeight="1" x14ac:dyDescent="0.2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8"/>
      <c r="O212" s="188"/>
      <c r="P212" s="188"/>
      <c r="Q212" s="188"/>
      <c r="R212" s="188"/>
      <c r="S212" s="188"/>
      <c r="U212" s="167"/>
      <c r="V212" s="156"/>
      <c r="W212" s="156"/>
      <c r="X212" s="156"/>
    </row>
    <row r="213" spans="1:24" s="99" customFormat="1" ht="9.9499999999999993" customHeight="1" x14ac:dyDescent="0.2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8"/>
      <c r="O213" s="188"/>
      <c r="P213" s="188"/>
      <c r="Q213" s="188"/>
      <c r="R213" s="188"/>
      <c r="S213" s="188"/>
      <c r="U213" s="167"/>
      <c r="V213" s="156"/>
      <c r="W213" s="156"/>
      <c r="X213" s="156"/>
    </row>
    <row r="214" spans="1:24" s="99" customFormat="1" ht="9.9499999999999993" customHeight="1" x14ac:dyDescent="0.2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8"/>
      <c r="O214" s="188"/>
      <c r="P214" s="188"/>
      <c r="Q214" s="188"/>
      <c r="R214" s="188"/>
      <c r="S214" s="188"/>
      <c r="U214" s="167"/>
      <c r="V214" s="156"/>
      <c r="W214" s="156"/>
      <c r="X214" s="156"/>
    </row>
    <row r="215" spans="1:24" s="99" customFormat="1" ht="9.9499999999999993" customHeight="1" x14ac:dyDescent="0.2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8"/>
      <c r="O215" s="188"/>
      <c r="P215" s="188"/>
      <c r="Q215" s="188"/>
      <c r="R215" s="188"/>
      <c r="S215" s="188"/>
      <c r="U215" s="167"/>
      <c r="V215" s="156"/>
      <c r="W215" s="156"/>
      <c r="X215" s="156"/>
    </row>
    <row r="216" spans="1:24" s="99" customFormat="1" ht="9.9499999999999993" customHeight="1" x14ac:dyDescent="0.2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8"/>
      <c r="O216" s="188"/>
      <c r="P216" s="188"/>
      <c r="Q216" s="188"/>
      <c r="R216" s="188"/>
      <c r="S216" s="188"/>
      <c r="U216" s="167"/>
      <c r="V216" s="156"/>
      <c r="W216" s="156"/>
      <c r="X216" s="156"/>
    </row>
    <row r="217" spans="1:24" s="99" customFormat="1" ht="9.9499999999999993" customHeight="1" x14ac:dyDescent="0.2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8"/>
      <c r="O217" s="188"/>
      <c r="P217" s="188"/>
      <c r="Q217" s="188"/>
      <c r="R217" s="188"/>
      <c r="S217" s="188"/>
      <c r="U217" s="167"/>
      <c r="V217" s="156"/>
      <c r="W217" s="156"/>
      <c r="X217" s="156"/>
    </row>
    <row r="218" spans="1:24" s="99" customFormat="1" ht="9.9499999999999993" customHeight="1" x14ac:dyDescent="0.2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8"/>
      <c r="O218" s="188"/>
      <c r="P218" s="188"/>
      <c r="Q218" s="188"/>
      <c r="R218" s="188"/>
      <c r="S218" s="188"/>
      <c r="U218" s="167"/>
      <c r="V218" s="156"/>
      <c r="W218" s="156"/>
      <c r="X218" s="156"/>
    </row>
    <row r="219" spans="1:24" s="99" customFormat="1" ht="9.9499999999999993" customHeight="1" x14ac:dyDescent="0.2">
      <c r="A219" s="420" t="s">
        <v>207</v>
      </c>
      <c r="B219" s="420"/>
      <c r="C219" s="420"/>
      <c r="D219" s="420"/>
      <c r="E219" s="187"/>
      <c r="F219" s="187"/>
      <c r="G219" s="187"/>
      <c r="H219" s="187"/>
      <c r="I219" s="187"/>
      <c r="J219" s="187"/>
      <c r="K219" s="187"/>
      <c r="L219" s="187"/>
      <c r="M219" s="187"/>
      <c r="N219" s="188"/>
      <c r="O219" s="188"/>
      <c r="P219" s="188"/>
      <c r="Q219" s="188"/>
      <c r="R219" s="188"/>
      <c r="S219" s="188"/>
      <c r="U219" s="167"/>
      <c r="V219" s="156"/>
      <c r="W219" s="156"/>
      <c r="X219" s="156"/>
    </row>
    <row r="220" spans="1:24" s="99" customFormat="1" ht="9.9499999999999993" customHeight="1" x14ac:dyDescent="0.2">
      <c r="A220" s="420"/>
      <c r="B220" s="420"/>
      <c r="C220" s="420"/>
      <c r="D220" s="420"/>
      <c r="E220" s="187"/>
      <c r="F220" s="187"/>
      <c r="G220" s="187"/>
      <c r="H220" s="187"/>
      <c r="I220" s="187"/>
      <c r="J220" s="187"/>
      <c r="K220" s="187"/>
      <c r="L220" s="187"/>
      <c r="M220" s="187"/>
      <c r="N220" s="188"/>
      <c r="O220" s="188"/>
      <c r="P220" s="188"/>
      <c r="Q220" s="188"/>
      <c r="R220" s="188"/>
      <c r="S220" s="188"/>
      <c r="U220" s="167"/>
      <c r="V220" s="156"/>
      <c r="W220" s="156"/>
      <c r="X220" s="156"/>
    </row>
    <row r="221" spans="1:24" s="99" customFormat="1" ht="9.9499999999999993" customHeight="1" x14ac:dyDescent="0.2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8"/>
      <c r="O221" s="188"/>
      <c r="P221" s="188"/>
      <c r="Q221" s="188"/>
      <c r="R221" s="188"/>
      <c r="S221" s="188"/>
      <c r="U221" s="167"/>
      <c r="V221" s="156"/>
      <c r="W221" s="156"/>
      <c r="X221" s="156"/>
    </row>
    <row r="222" spans="1:24" s="99" customFormat="1" ht="9.9499999999999993" customHeight="1" x14ac:dyDescent="0.2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8"/>
      <c r="O222" s="188"/>
      <c r="P222" s="188"/>
      <c r="Q222" s="188"/>
      <c r="R222" s="188"/>
      <c r="S222" s="188"/>
      <c r="U222" s="167"/>
      <c r="V222" s="156"/>
      <c r="W222" s="156"/>
      <c r="X222" s="156"/>
    </row>
    <row r="223" spans="1:24" s="99" customFormat="1" ht="9.9499999999999993" customHeight="1" x14ac:dyDescent="0.2">
      <c r="A223" s="187"/>
      <c r="B223" s="187"/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  <c r="N223" s="188"/>
      <c r="O223" s="188"/>
      <c r="P223" s="188"/>
      <c r="Q223" s="188"/>
      <c r="R223" s="188"/>
      <c r="S223" s="188"/>
      <c r="U223" s="167"/>
      <c r="V223" s="156"/>
      <c r="W223" s="156"/>
      <c r="X223" s="156"/>
    </row>
    <row r="224" spans="1:24" s="99" customFormat="1" ht="9.9499999999999993" customHeight="1" x14ac:dyDescent="0.2">
      <c r="A224" s="187"/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8"/>
      <c r="O224" s="188"/>
      <c r="P224" s="188"/>
      <c r="Q224" s="188"/>
      <c r="R224" s="188"/>
      <c r="S224" s="188"/>
      <c r="U224" s="167"/>
      <c r="V224" s="156"/>
      <c r="W224" s="156"/>
      <c r="X224" s="156"/>
    </row>
    <row r="225" spans="1:24" s="99" customFormat="1" ht="9.9499999999999993" customHeight="1" x14ac:dyDescent="0.2">
      <c r="A225" s="187"/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8"/>
      <c r="O225" s="188"/>
      <c r="P225" s="188"/>
      <c r="Q225" s="188"/>
      <c r="R225" s="188"/>
      <c r="S225" s="188"/>
      <c r="U225" s="167"/>
      <c r="V225" s="156"/>
      <c r="W225" s="156"/>
      <c r="X225" s="156"/>
    </row>
    <row r="226" spans="1:24" s="99" customFormat="1" ht="9.9499999999999993" customHeight="1" x14ac:dyDescent="0.2">
      <c r="A226" s="187"/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  <c r="N226" s="188"/>
      <c r="O226" s="188"/>
      <c r="P226" s="188"/>
      <c r="Q226" s="188"/>
      <c r="R226" s="188"/>
      <c r="S226" s="188"/>
      <c r="U226" s="167"/>
      <c r="V226" s="156"/>
      <c r="W226" s="156"/>
      <c r="X226" s="156"/>
    </row>
    <row r="227" spans="1:24" s="99" customFormat="1" ht="9.9499999999999993" customHeight="1" x14ac:dyDescent="0.2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8"/>
      <c r="O227" s="188"/>
      <c r="P227" s="188"/>
      <c r="Q227" s="188"/>
      <c r="R227" s="188"/>
      <c r="S227" s="188"/>
      <c r="U227" s="167"/>
      <c r="V227" s="156"/>
      <c r="W227" s="156"/>
      <c r="X227" s="156"/>
    </row>
    <row r="228" spans="1:24" s="99" customFormat="1" ht="9.9499999999999993" customHeight="1" x14ac:dyDescent="0.2">
      <c r="A228" s="187"/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  <c r="N228" s="188"/>
      <c r="O228" s="188"/>
      <c r="P228" s="188"/>
      <c r="Q228" s="189" t="s">
        <v>289</v>
      </c>
      <c r="R228" s="188"/>
      <c r="S228" s="188"/>
      <c r="U228" s="167"/>
      <c r="V228" s="156"/>
      <c r="W228" s="156"/>
      <c r="X228" s="156"/>
    </row>
    <row r="229" spans="1:24" s="99" customFormat="1" ht="9.9499999999999993" customHeight="1" x14ac:dyDescent="0.2">
      <c r="A229" s="187"/>
      <c r="B229" s="187"/>
      <c r="C229" s="187"/>
      <c r="D229" s="187"/>
      <c r="E229" s="187"/>
      <c r="F229" s="187"/>
      <c r="G229" s="187"/>
      <c r="H229" s="187"/>
      <c r="I229" s="187"/>
      <c r="J229" s="187"/>
      <c r="K229" s="187"/>
      <c r="L229" s="187"/>
      <c r="M229" s="187"/>
      <c r="N229" s="188"/>
      <c r="O229" s="188"/>
      <c r="P229" s="188"/>
      <c r="Q229" s="188"/>
      <c r="R229" s="188"/>
      <c r="S229" s="188"/>
      <c r="U229" s="167"/>
      <c r="V229" s="156"/>
      <c r="W229" s="156"/>
      <c r="X229" s="156"/>
    </row>
    <row r="230" spans="1:24" s="99" customFormat="1" ht="9.9499999999999993" hidden="1" customHeight="1" x14ac:dyDescent="0.2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8"/>
      <c r="O230" s="158"/>
      <c r="P230" s="158"/>
      <c r="Q230" s="158"/>
      <c r="R230" s="158"/>
      <c r="S230" s="158"/>
      <c r="T230" s="156"/>
      <c r="U230" s="167"/>
      <c r="V230" s="156"/>
      <c r="W230" s="156"/>
      <c r="X230" s="156"/>
    </row>
    <row r="231" spans="1:24" s="99" customFormat="1" ht="9.9499999999999993" hidden="1" customHeight="1" x14ac:dyDescent="0.2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8"/>
      <c r="O231" s="158"/>
      <c r="P231" s="158"/>
      <c r="Q231" s="158"/>
      <c r="R231" s="158"/>
      <c r="S231" s="158"/>
      <c r="T231" s="156"/>
      <c r="U231" s="167"/>
      <c r="V231" s="156"/>
      <c r="W231" s="156"/>
      <c r="X231" s="156"/>
    </row>
    <row r="232" spans="1:24" s="99" customFormat="1" ht="9.9499999999999993" hidden="1" customHeight="1" x14ac:dyDescent="0.2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8"/>
      <c r="O232" s="158"/>
      <c r="P232" s="158"/>
      <c r="Q232" s="158"/>
      <c r="R232" s="158"/>
      <c r="S232" s="158"/>
      <c r="T232" s="156"/>
      <c r="U232" s="167"/>
      <c r="V232" s="156"/>
      <c r="W232" s="156"/>
      <c r="X232" s="156"/>
    </row>
    <row r="233" spans="1:24" ht="9.9499999999999993" hidden="1" customHeight="1" x14ac:dyDescent="0.2">
      <c r="A233" s="153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</row>
    <row r="234" spans="1:24" ht="9.9499999999999993" hidden="1" customHeight="1" x14ac:dyDescent="0.2">
      <c r="A234" s="153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</row>
  </sheetData>
  <sheetProtection algorithmName="SHA-512" hashValue="qCZ7TZqiu/a9hoZkRuNmAziAsh3bcQYCjZeXVwQr2ep892Mr06WV+esJptUayHpp8fwpxxTsdLaMjmM1d5R0EQ==" saltValue="T8h4m2FuEZfR7kmd4eAXCA==" spinCount="100000" sheet="1" objects="1" scenarios="1"/>
  <dataConsolidate/>
  <mergeCells count="383">
    <mergeCell ref="A6:D7"/>
    <mergeCell ref="E6:K7"/>
    <mergeCell ref="A9:D10"/>
    <mergeCell ref="E9:K10"/>
    <mergeCell ref="N9:S10"/>
    <mergeCell ref="A19:G20"/>
    <mergeCell ref="H19:N20"/>
    <mergeCell ref="U19:U20"/>
    <mergeCell ref="A22:G23"/>
    <mergeCell ref="H22:N23"/>
    <mergeCell ref="U22:U23"/>
    <mergeCell ref="U9:U10"/>
    <mergeCell ref="A12:D13"/>
    <mergeCell ref="E12:K13"/>
    <mergeCell ref="A15:B16"/>
    <mergeCell ref="C15:D16"/>
    <mergeCell ref="F15:G16"/>
    <mergeCell ref="H15:I16"/>
    <mergeCell ref="K15:L16"/>
    <mergeCell ref="M15:N16"/>
    <mergeCell ref="A25:G26"/>
    <mergeCell ref="H25:N26"/>
    <mergeCell ref="U25:U26"/>
    <mergeCell ref="V25:V26"/>
    <mergeCell ref="A30:D31"/>
    <mergeCell ref="E32:H33"/>
    <mergeCell ref="I32:L33"/>
    <mergeCell ref="M32:P33"/>
    <mergeCell ref="Q32:Q33"/>
    <mergeCell ref="E34:F35"/>
    <mergeCell ref="G34:H35"/>
    <mergeCell ref="I34:J35"/>
    <mergeCell ref="K34:L35"/>
    <mergeCell ref="R34:S39"/>
    <mergeCell ref="E36:F37"/>
    <mergeCell ref="G36:H37"/>
    <mergeCell ref="I36:J37"/>
    <mergeCell ref="K36:L37"/>
    <mergeCell ref="M36:P37"/>
    <mergeCell ref="Q40:Q41"/>
    <mergeCell ref="R40:S41"/>
    <mergeCell ref="U40:U41"/>
    <mergeCell ref="E42:F43"/>
    <mergeCell ref="G42:H43"/>
    <mergeCell ref="I42:J43"/>
    <mergeCell ref="K42:L43"/>
    <mergeCell ref="M42:P43"/>
    <mergeCell ref="E38:F39"/>
    <mergeCell ref="G38:H39"/>
    <mergeCell ref="I38:J39"/>
    <mergeCell ref="K38:L39"/>
    <mergeCell ref="M38:P39"/>
    <mergeCell ref="E40:F41"/>
    <mergeCell ref="G40:H41"/>
    <mergeCell ref="I40:J41"/>
    <mergeCell ref="K40:L41"/>
    <mergeCell ref="Q42:Q43"/>
    <mergeCell ref="R42:S43"/>
    <mergeCell ref="U42:U43"/>
    <mergeCell ref="Q48:Q49"/>
    <mergeCell ref="R48:S49"/>
    <mergeCell ref="U48:U49"/>
    <mergeCell ref="Q50:Q51"/>
    <mergeCell ref="R50:S51"/>
    <mergeCell ref="U50:U51"/>
    <mergeCell ref="E44:F45"/>
    <mergeCell ref="G44:H45"/>
    <mergeCell ref="I44:J45"/>
    <mergeCell ref="K44:L45"/>
    <mergeCell ref="M44:P45"/>
    <mergeCell ref="Q44:Q45"/>
    <mergeCell ref="R44:S45"/>
    <mergeCell ref="U44:U45"/>
    <mergeCell ref="E46:F47"/>
    <mergeCell ref="G46:H47"/>
    <mergeCell ref="I46:J47"/>
    <mergeCell ref="K46:L47"/>
    <mergeCell ref="M46:P47"/>
    <mergeCell ref="Q46:Q47"/>
    <mergeCell ref="R46:S47"/>
    <mergeCell ref="U46:U47"/>
    <mergeCell ref="E50:F51"/>
    <mergeCell ref="G50:H51"/>
    <mergeCell ref="I50:J51"/>
    <mergeCell ref="K50:L51"/>
    <mergeCell ref="M50:P51"/>
    <mergeCell ref="E48:F49"/>
    <mergeCell ref="G48:H49"/>
    <mergeCell ref="I48:J49"/>
    <mergeCell ref="K48:L49"/>
    <mergeCell ref="M48:P49"/>
    <mergeCell ref="O56:P57"/>
    <mergeCell ref="K56:L57"/>
    <mergeCell ref="M56:N57"/>
    <mergeCell ref="U59:U60"/>
    <mergeCell ref="N62:Q63"/>
    <mergeCell ref="R62:S63"/>
    <mergeCell ref="A67:D68"/>
    <mergeCell ref="L67:M68"/>
    <mergeCell ref="N67:O68"/>
    <mergeCell ref="P67:Q68"/>
    <mergeCell ref="R67:S68"/>
    <mergeCell ref="R52:S53"/>
    <mergeCell ref="U52:U53"/>
    <mergeCell ref="E54:F55"/>
    <mergeCell ref="G54:H55"/>
    <mergeCell ref="I54:J55"/>
    <mergeCell ref="K54:L55"/>
    <mergeCell ref="M54:N55"/>
    <mergeCell ref="O54:P55"/>
    <mergeCell ref="Q54:Q55"/>
    <mergeCell ref="U54:U55"/>
    <mergeCell ref="E52:F53"/>
    <mergeCell ref="G52:H53"/>
    <mergeCell ref="I52:J53"/>
    <mergeCell ref="K52:L53"/>
    <mergeCell ref="M52:P53"/>
    <mergeCell ref="Q52:Q53"/>
    <mergeCell ref="R71:S72"/>
    <mergeCell ref="A73:D74"/>
    <mergeCell ref="E73:G74"/>
    <mergeCell ref="H73:K74"/>
    <mergeCell ref="L73:M74"/>
    <mergeCell ref="N73:O74"/>
    <mergeCell ref="P73:Q74"/>
    <mergeCell ref="R73:S74"/>
    <mergeCell ref="N69:O70"/>
    <mergeCell ref="P69:Q70"/>
    <mergeCell ref="R69:S70"/>
    <mergeCell ref="A71:E72"/>
    <mergeCell ref="H71:K72"/>
    <mergeCell ref="L71:M72"/>
    <mergeCell ref="N71:O72"/>
    <mergeCell ref="P71:Q72"/>
    <mergeCell ref="R79:S80"/>
    <mergeCell ref="L81:M82"/>
    <mergeCell ref="N81:O82"/>
    <mergeCell ref="P81:Q82"/>
    <mergeCell ref="R81:S82"/>
    <mergeCell ref="A79:E80"/>
    <mergeCell ref="A81:E82"/>
    <mergeCell ref="A83:E84"/>
    <mergeCell ref="N77:O78"/>
    <mergeCell ref="P77:Q78"/>
    <mergeCell ref="R77:S78"/>
    <mergeCell ref="L79:M80"/>
    <mergeCell ref="N79:O80"/>
    <mergeCell ref="P79:Q80"/>
    <mergeCell ref="R87:S88"/>
    <mergeCell ref="L85:M86"/>
    <mergeCell ref="N85:O86"/>
    <mergeCell ref="P85:Q86"/>
    <mergeCell ref="R85:S86"/>
    <mergeCell ref="A85:E86"/>
    <mergeCell ref="A87:E88"/>
    <mergeCell ref="N83:O84"/>
    <mergeCell ref="P83:Q84"/>
    <mergeCell ref="R83:S84"/>
    <mergeCell ref="P87:Q88"/>
    <mergeCell ref="N87:O88"/>
    <mergeCell ref="L114:M115"/>
    <mergeCell ref="N114:O115"/>
    <mergeCell ref="P114:Q115"/>
    <mergeCell ref="R114:S115"/>
    <mergeCell ref="L116:M117"/>
    <mergeCell ref="N116:O117"/>
    <mergeCell ref="P116:Q117"/>
    <mergeCell ref="A98:S100"/>
    <mergeCell ref="L105:M106"/>
    <mergeCell ref="N105:O106"/>
    <mergeCell ref="P105:Q106"/>
    <mergeCell ref="R105:S106"/>
    <mergeCell ref="I105:K106"/>
    <mergeCell ref="L103:M104"/>
    <mergeCell ref="N103:O104"/>
    <mergeCell ref="P103:Q104"/>
    <mergeCell ref="R103:S104"/>
    <mergeCell ref="I107:K108"/>
    <mergeCell ref="I109:K110"/>
    <mergeCell ref="L107:M108"/>
    <mergeCell ref="L109:M110"/>
    <mergeCell ref="A105:C106"/>
    <mergeCell ref="D105:H106"/>
    <mergeCell ref="D107:H108"/>
    <mergeCell ref="R116:S117"/>
    <mergeCell ref="A121:D122"/>
    <mergeCell ref="A123:D124"/>
    <mergeCell ref="L123:O124"/>
    <mergeCell ref="P123:S124"/>
    <mergeCell ref="A125:G126"/>
    <mergeCell ref="H125:K126"/>
    <mergeCell ref="L125:O126"/>
    <mergeCell ref="P125:S126"/>
    <mergeCell ref="G116:K117"/>
    <mergeCell ref="E123:J124"/>
    <mergeCell ref="A131:G132"/>
    <mergeCell ref="H131:K132"/>
    <mergeCell ref="L131:O132"/>
    <mergeCell ref="P131:S132"/>
    <mergeCell ref="A133:G134"/>
    <mergeCell ref="H133:K134"/>
    <mergeCell ref="L133:O134"/>
    <mergeCell ref="P133:S134"/>
    <mergeCell ref="A127:G128"/>
    <mergeCell ref="H127:K128"/>
    <mergeCell ref="L127:O128"/>
    <mergeCell ref="P127:S128"/>
    <mergeCell ref="A129:G130"/>
    <mergeCell ref="H129:K130"/>
    <mergeCell ref="L129:O130"/>
    <mergeCell ref="P129:S130"/>
    <mergeCell ref="A139:G140"/>
    <mergeCell ref="H139:K140"/>
    <mergeCell ref="L139:O140"/>
    <mergeCell ref="P139:S140"/>
    <mergeCell ref="A141:G142"/>
    <mergeCell ref="H141:K142"/>
    <mergeCell ref="L141:O142"/>
    <mergeCell ref="P141:S142"/>
    <mergeCell ref="A135:G136"/>
    <mergeCell ref="H135:K136"/>
    <mergeCell ref="L135:O136"/>
    <mergeCell ref="P135:S136"/>
    <mergeCell ref="A137:G138"/>
    <mergeCell ref="H137:K138"/>
    <mergeCell ref="L137:O138"/>
    <mergeCell ref="P137:S138"/>
    <mergeCell ref="A148:C149"/>
    <mergeCell ref="D148:I149"/>
    <mergeCell ref="K148:M149"/>
    <mergeCell ref="N148:S149"/>
    <mergeCell ref="A150:C151"/>
    <mergeCell ref="D150:I151"/>
    <mergeCell ref="K150:M151"/>
    <mergeCell ref="N150:S151"/>
    <mergeCell ref="A143:G144"/>
    <mergeCell ref="H143:K144"/>
    <mergeCell ref="L143:O144"/>
    <mergeCell ref="P143:S144"/>
    <mergeCell ref="F146:O147"/>
    <mergeCell ref="D154:I155"/>
    <mergeCell ref="K154:M155"/>
    <mergeCell ref="N154:S155"/>
    <mergeCell ref="A156:C157"/>
    <mergeCell ref="D156:I157"/>
    <mergeCell ref="K156:M157"/>
    <mergeCell ref="N156:S157"/>
    <mergeCell ref="A152:C153"/>
    <mergeCell ref="D152:I153"/>
    <mergeCell ref="K152:M153"/>
    <mergeCell ref="N152:S153"/>
    <mergeCell ref="M176:N177"/>
    <mergeCell ref="O176:P177"/>
    <mergeCell ref="K179:P180"/>
    <mergeCell ref="N163:S164"/>
    <mergeCell ref="A159:C160"/>
    <mergeCell ref="D159:I160"/>
    <mergeCell ref="K159:M160"/>
    <mergeCell ref="N159:S160"/>
    <mergeCell ref="A161:C162"/>
    <mergeCell ref="D161:I162"/>
    <mergeCell ref="K161:M162"/>
    <mergeCell ref="N161:S162"/>
    <mergeCell ref="N93:O94"/>
    <mergeCell ref="Q181:S182"/>
    <mergeCell ref="A183:B184"/>
    <mergeCell ref="C183:D184"/>
    <mergeCell ref="E183:H184"/>
    <mergeCell ref="I183:J184"/>
    <mergeCell ref="Q183:S184"/>
    <mergeCell ref="A181:B182"/>
    <mergeCell ref="C181:D182"/>
    <mergeCell ref="E181:H182"/>
    <mergeCell ref="I181:J182"/>
    <mergeCell ref="K183:P184"/>
    <mergeCell ref="Q176:S177"/>
    <mergeCell ref="A179:B180"/>
    <mergeCell ref="C179:D180"/>
    <mergeCell ref="E179:H180"/>
    <mergeCell ref="I179:J180"/>
    <mergeCell ref="Q179:S180"/>
    <mergeCell ref="A176:B177"/>
    <mergeCell ref="C176:D177"/>
    <mergeCell ref="E176:F177"/>
    <mergeCell ref="G176:H177"/>
    <mergeCell ref="I176:J177"/>
    <mergeCell ref="K176:L177"/>
    <mergeCell ref="K185:P186"/>
    <mergeCell ref="K181:P182"/>
    <mergeCell ref="A191:G192"/>
    <mergeCell ref="H191:M192"/>
    <mergeCell ref="N191:S192"/>
    <mergeCell ref="A193:S198"/>
    <mergeCell ref="A219:D220"/>
    <mergeCell ref="A59:L63"/>
    <mergeCell ref="G85:K86"/>
    <mergeCell ref="G87:K88"/>
    <mergeCell ref="G93:K94"/>
    <mergeCell ref="A116:F117"/>
    <mergeCell ref="Q185:S186"/>
    <mergeCell ref="A187:D188"/>
    <mergeCell ref="E187:K188"/>
    <mergeCell ref="L187:M188"/>
    <mergeCell ref="N187:O188"/>
    <mergeCell ref="P187:Q188"/>
    <mergeCell ref="R187:S188"/>
    <mergeCell ref="A185:B186"/>
    <mergeCell ref="C185:D186"/>
    <mergeCell ref="E185:H186"/>
    <mergeCell ref="L93:M94"/>
    <mergeCell ref="P93:Q94"/>
    <mergeCell ref="I185:J186"/>
    <mergeCell ref="R93:S94"/>
    <mergeCell ref="A2:M2"/>
    <mergeCell ref="G79:K80"/>
    <mergeCell ref="G81:K82"/>
    <mergeCell ref="G83:K84"/>
    <mergeCell ref="A32:D39"/>
    <mergeCell ref="A40:D41"/>
    <mergeCell ref="A42:D43"/>
    <mergeCell ref="A44:D45"/>
    <mergeCell ref="A46:D47"/>
    <mergeCell ref="A48:D49"/>
    <mergeCell ref="L83:M84"/>
    <mergeCell ref="A77:D78"/>
    <mergeCell ref="L77:M78"/>
    <mergeCell ref="A69:K70"/>
    <mergeCell ref="L69:M70"/>
    <mergeCell ref="E56:F57"/>
    <mergeCell ref="G56:H57"/>
    <mergeCell ref="I56:J57"/>
    <mergeCell ref="A50:D51"/>
    <mergeCell ref="M40:P41"/>
    <mergeCell ref="L87:M88"/>
    <mergeCell ref="K163:M164"/>
    <mergeCell ref="V40:V41"/>
    <mergeCell ref="V42:V43"/>
    <mergeCell ref="V44:V45"/>
    <mergeCell ref="V46:V47"/>
    <mergeCell ref="D109:H110"/>
    <mergeCell ref="N107:O108"/>
    <mergeCell ref="P107:Q108"/>
    <mergeCell ref="R107:S108"/>
    <mergeCell ref="N109:O110"/>
    <mergeCell ref="P109:Q110"/>
    <mergeCell ref="R109:S110"/>
    <mergeCell ref="A52:D53"/>
    <mergeCell ref="G95:K96"/>
    <mergeCell ref="L95:M96"/>
    <mergeCell ref="N95:O96"/>
    <mergeCell ref="P95:Q96"/>
    <mergeCell ref="R95:S96"/>
    <mergeCell ref="A91:D92"/>
    <mergeCell ref="L91:M92"/>
    <mergeCell ref="N91:O92"/>
    <mergeCell ref="P91:Q92"/>
    <mergeCell ref="R91:S92"/>
    <mergeCell ref="A93:F94"/>
    <mergeCell ref="A75:K75"/>
    <mergeCell ref="A95:F96"/>
    <mergeCell ref="O174:P175"/>
    <mergeCell ref="Q174:S175"/>
    <mergeCell ref="A172:C173"/>
    <mergeCell ref="F172:M173"/>
    <mergeCell ref="A174:B175"/>
    <mergeCell ref="C174:D175"/>
    <mergeCell ref="E174:F175"/>
    <mergeCell ref="G174:H175"/>
    <mergeCell ref="I174:J175"/>
    <mergeCell ref="K174:L175"/>
    <mergeCell ref="M174:N175"/>
    <mergeCell ref="A146:E147"/>
    <mergeCell ref="A165:C166"/>
    <mergeCell ref="D165:I166"/>
    <mergeCell ref="K165:M166"/>
    <mergeCell ref="N165:S166"/>
    <mergeCell ref="A167:C168"/>
    <mergeCell ref="D167:I168"/>
    <mergeCell ref="K167:M168"/>
    <mergeCell ref="N167:S168"/>
    <mergeCell ref="A163:C164"/>
    <mergeCell ref="D163:I164"/>
    <mergeCell ref="A154:C155"/>
  </mergeCells>
  <conditionalFormatting sqref="G116">
    <cfRule type="containsText" dxfId="0" priority="2" operator="containsText" text="Bitte überprüfen Sie die Formulareingaben!">
      <formula>NOT(ISERROR(SEARCH("Bitte überprüfen Sie die Formulareingaben!",G116)))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63" fitToHeight="2" orientation="portrait" blackAndWhite="1" cellComments="asDisplayed" r:id="rId1"/>
  <headerFooter alignWithMargins="0">
    <oddFooter>&amp;L&amp;8Bildungsdirektion für Tirol, Abteilung Personal Pflichtschulen, Heiliggeiststraße 7, 6020 Innsbruck</oddFooter>
  </headerFooter>
  <rowBreaks count="1" manualBreakCount="1">
    <brk id="120" max="18" man="1"/>
  </rowBreaks>
  <ignoredErrors>
    <ignoredError sqref="G38 I3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11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Drop Down 2">
              <controlPr defaultSize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Drop Down 3">
              <controlPr defaultSize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Drop Down 4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Drop Down 5">
              <controlPr defaultSize="0" autoLine="0" autoPict="0">
                <anchor moveWithCells="1">
                  <from>
                    <xdr:col>15</xdr:col>
                    <xdr:colOff>0</xdr:colOff>
                    <xdr:row>58</xdr:row>
                    <xdr:rowOff>0</xdr:rowOff>
                  </from>
                  <to>
                    <xdr:col>19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Daten!$A$385:$A$436</xm:f>
          </x14:formula1>
          <xm:sqref>I40:J41 E40:F41</xm:sqref>
        </x14:dataValidation>
        <x14:dataValidation type="list" allowBlank="1" showInputMessage="1" showErrorMessage="1" xr:uid="{00000000-0002-0000-0000-000001000000}">
          <x14:formula1>
            <xm:f>Daten!$G$385:$G$436</xm:f>
          </x14:formula1>
          <xm:sqref>I52:J53 E52:F53</xm:sqref>
        </x14:dataValidation>
        <x14:dataValidation type="list" allowBlank="1" showInputMessage="1" showErrorMessage="1" xr:uid="{00000000-0002-0000-0000-000002000000}">
          <x14:formula1>
            <xm:f>Daten!$F$385:$F$436</xm:f>
          </x14:formula1>
          <xm:sqref>I50:J51 E50:F51</xm:sqref>
        </x14:dataValidation>
        <x14:dataValidation type="list" allowBlank="1" showInputMessage="1" showErrorMessage="1" xr:uid="{00000000-0002-0000-0000-000003000000}">
          <x14:formula1>
            <xm:f>Daten!$E$385:$E$436</xm:f>
          </x14:formula1>
          <xm:sqref>I48:J49 E48:F49</xm:sqref>
        </x14:dataValidation>
        <x14:dataValidation type="list" allowBlank="1" showInputMessage="1" showErrorMessage="1" xr:uid="{00000000-0002-0000-0000-000004000000}">
          <x14:formula1>
            <xm:f>Daten!$D$385:$D$436</xm:f>
          </x14:formula1>
          <xm:sqref>I46:J47 E46:F47</xm:sqref>
        </x14:dataValidation>
        <x14:dataValidation type="list" allowBlank="1" showInputMessage="1" showErrorMessage="1" xr:uid="{00000000-0002-0000-0000-000005000000}">
          <x14:formula1>
            <xm:f>Daten!$C$385:$C$436</xm:f>
          </x14:formula1>
          <xm:sqref>I44:J45 E44:F45</xm:sqref>
        </x14:dataValidation>
        <x14:dataValidation type="list" allowBlank="1" showInputMessage="1" showErrorMessage="1" xr:uid="{00000000-0002-0000-0000-000006000000}">
          <x14:formula1>
            <xm:f>Daten!$B$385:$B$436</xm:f>
          </x14:formula1>
          <xm:sqref>I42:J43 E42:F43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K141"/>
  <sheetViews>
    <sheetView showGridLines="0" showRowColHeaders="0" zoomScaleNormal="100" workbookViewId="0">
      <selection activeCell="A3" sqref="A3"/>
    </sheetView>
  </sheetViews>
  <sheetFormatPr baseColWidth="10" defaultRowHeight="15" x14ac:dyDescent="0.25"/>
  <cols>
    <col min="1" max="1" width="12.5703125" style="193" customWidth="1"/>
    <col min="2" max="6" width="11.42578125" style="193"/>
    <col min="7" max="7" width="12.5703125" style="193" customWidth="1"/>
    <col min="8" max="16384" width="11.42578125" style="193"/>
  </cols>
  <sheetData>
    <row r="1" spans="1:11" x14ac:dyDescent="0.25">
      <c r="A1" s="645"/>
      <c r="B1" s="645"/>
      <c r="C1" s="645"/>
      <c r="D1" s="645"/>
    </row>
    <row r="2" spans="1:11" ht="18.75" x14ac:dyDescent="0.3">
      <c r="A2" s="646" t="s">
        <v>301</v>
      </c>
      <c r="B2" s="645"/>
      <c r="C2" s="645"/>
      <c r="D2" s="645"/>
      <c r="E2" s="645"/>
      <c r="F2" s="645"/>
      <c r="G2" s="645"/>
      <c r="H2" s="645"/>
    </row>
    <row r="3" spans="1:11" ht="18.75" x14ac:dyDescent="0.3">
      <c r="A3" s="328" t="s">
        <v>361</v>
      </c>
    </row>
    <row r="4" spans="1:11" ht="19.5" customHeight="1" x14ac:dyDescent="0.25">
      <c r="A4" s="301"/>
    </row>
    <row r="5" spans="1:11" ht="20.25" customHeight="1" x14ac:dyDescent="0.25">
      <c r="A5" s="642" t="s">
        <v>342</v>
      </c>
      <c r="B5" s="643"/>
      <c r="C5" s="643"/>
      <c r="D5" s="643"/>
      <c r="E5" s="643"/>
      <c r="F5" s="643"/>
      <c r="G5" s="643"/>
      <c r="H5" s="643"/>
    </row>
    <row r="6" spans="1:11" ht="19.5" customHeight="1" x14ac:dyDescent="0.25">
      <c r="A6" s="640"/>
      <c r="B6" s="641"/>
      <c r="C6" s="641"/>
      <c r="D6" s="641"/>
      <c r="E6" s="641"/>
      <c r="F6" s="641"/>
      <c r="G6" s="641"/>
      <c r="H6" s="641"/>
    </row>
    <row r="7" spans="1:11" ht="28.5" customHeight="1" x14ac:dyDescent="0.25">
      <c r="A7" s="644" t="s">
        <v>302</v>
      </c>
      <c r="B7" s="644"/>
      <c r="C7" s="644"/>
      <c r="D7" s="644"/>
      <c r="E7" s="644"/>
      <c r="F7" s="644"/>
      <c r="G7" s="644"/>
      <c r="H7" s="644"/>
      <c r="I7" s="302"/>
      <c r="J7" s="302"/>
      <c r="K7" s="302"/>
    </row>
    <row r="8" spans="1:11" ht="4.5" customHeight="1" x14ac:dyDescent="0.2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</row>
    <row r="9" spans="1:11" ht="46.5" customHeight="1" x14ac:dyDescent="0.25">
      <c r="A9" s="644" t="s">
        <v>303</v>
      </c>
      <c r="B9" s="644"/>
      <c r="C9" s="644"/>
      <c r="D9" s="644"/>
      <c r="E9" s="644"/>
      <c r="F9" s="644"/>
      <c r="G9" s="644"/>
      <c r="H9" s="644"/>
      <c r="I9" s="302"/>
      <c r="J9" s="302"/>
      <c r="K9" s="302"/>
    </row>
    <row r="10" spans="1:11" ht="6" customHeight="1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</row>
    <row r="11" spans="1:11" ht="60" customHeight="1" x14ac:dyDescent="0.25">
      <c r="A11" s="647" t="s">
        <v>304</v>
      </c>
      <c r="B11" s="647"/>
      <c r="C11" s="647"/>
      <c r="D11" s="647"/>
      <c r="E11" s="647"/>
      <c r="F11" s="647"/>
      <c r="G11" s="647"/>
      <c r="H11" s="647"/>
      <c r="I11" s="302"/>
      <c r="J11" s="302"/>
      <c r="K11" s="302"/>
    </row>
    <row r="12" spans="1:11" ht="4.5" customHeight="1" x14ac:dyDescent="0.25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</row>
    <row r="13" spans="1:11" ht="1.5" customHeight="1" x14ac:dyDescent="0.25">
      <c r="A13" s="303"/>
      <c r="B13" s="303"/>
      <c r="C13" s="303"/>
      <c r="D13" s="303"/>
      <c r="E13" s="303"/>
      <c r="F13" s="303"/>
      <c r="G13" s="303"/>
      <c r="H13" s="303"/>
      <c r="I13" s="302"/>
      <c r="J13" s="302"/>
      <c r="K13" s="302"/>
    </row>
    <row r="14" spans="1:11" ht="3.75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</row>
    <row r="15" spans="1:11" ht="32.25" customHeight="1" x14ac:dyDescent="0.25">
      <c r="A15" s="644" t="s">
        <v>305</v>
      </c>
      <c r="B15" s="644"/>
      <c r="C15" s="644"/>
      <c r="D15" s="644"/>
      <c r="E15" s="644"/>
      <c r="F15" s="644"/>
      <c r="G15" s="644"/>
      <c r="H15" s="644"/>
      <c r="I15" s="302"/>
      <c r="J15" s="302"/>
      <c r="K15" s="302"/>
    </row>
    <row r="16" spans="1:11" x14ac:dyDescent="0.25">
      <c r="A16" s="304"/>
      <c r="B16" s="304"/>
      <c r="C16" s="304"/>
      <c r="D16" s="304"/>
      <c r="E16" s="304"/>
      <c r="F16" s="304"/>
      <c r="G16" s="304"/>
      <c r="H16" s="304"/>
    </row>
    <row r="17" spans="1:11" ht="15" customHeight="1" x14ac:dyDescent="0.25">
      <c r="A17" s="304"/>
      <c r="B17" s="648" t="s">
        <v>306</v>
      </c>
      <c r="C17" s="648"/>
      <c r="D17" s="648"/>
      <c r="E17" s="648"/>
      <c r="F17" s="648"/>
      <c r="G17" s="648"/>
      <c r="H17" s="304"/>
    </row>
    <row r="18" spans="1:11" ht="15" customHeight="1" x14ac:dyDescent="0.25">
      <c r="A18" s="304"/>
      <c r="B18" s="648" t="s">
        <v>307</v>
      </c>
      <c r="C18" s="648"/>
      <c r="D18" s="648"/>
      <c r="E18" s="648"/>
      <c r="F18" s="648"/>
      <c r="G18" s="648"/>
      <c r="H18" s="304"/>
    </row>
    <row r="19" spans="1:11" ht="15" customHeight="1" x14ac:dyDescent="0.25">
      <c r="A19" s="304"/>
      <c r="B19" s="648" t="s">
        <v>308</v>
      </c>
      <c r="C19" s="648"/>
      <c r="D19" s="648"/>
      <c r="E19" s="648"/>
      <c r="F19" s="648"/>
      <c r="G19" s="648"/>
      <c r="H19" s="304"/>
    </row>
    <row r="20" spans="1:11" ht="15" customHeight="1" x14ac:dyDescent="0.25">
      <c r="A20" s="304"/>
      <c r="B20" s="648" t="s">
        <v>28</v>
      </c>
      <c r="C20" s="648"/>
      <c r="D20" s="648"/>
      <c r="E20" s="648"/>
      <c r="F20" s="648"/>
      <c r="G20" s="648"/>
      <c r="H20" s="304"/>
    </row>
    <row r="21" spans="1:11" ht="15" customHeight="1" x14ac:dyDescent="0.25">
      <c r="A21" s="304"/>
      <c r="B21" s="648" t="s">
        <v>29</v>
      </c>
      <c r="C21" s="648"/>
      <c r="D21" s="648"/>
      <c r="E21" s="648"/>
      <c r="F21" s="648"/>
      <c r="G21" s="648"/>
      <c r="H21" s="304"/>
    </row>
    <row r="22" spans="1:11" x14ac:dyDescent="0.25">
      <c r="A22" s="304"/>
      <c r="B22" s="648" t="s">
        <v>240</v>
      </c>
      <c r="C22" s="648"/>
      <c r="D22" s="648"/>
      <c r="E22" s="648"/>
      <c r="F22" s="648"/>
      <c r="G22" s="648"/>
      <c r="H22" s="304"/>
    </row>
    <row r="23" spans="1:11" x14ac:dyDescent="0.25">
      <c r="A23" s="304"/>
      <c r="B23" s="305"/>
      <c r="C23" s="304"/>
      <c r="D23" s="304"/>
      <c r="E23" s="304"/>
      <c r="F23" s="304"/>
      <c r="G23" s="304"/>
      <c r="H23" s="304"/>
    </row>
    <row r="24" spans="1:11" x14ac:dyDescent="0.25">
      <c r="A24" s="649" t="s">
        <v>306</v>
      </c>
      <c r="B24" s="650"/>
      <c r="C24" s="650"/>
      <c r="D24" s="650"/>
      <c r="E24" s="650"/>
      <c r="F24" s="650"/>
      <c r="G24" s="650"/>
    </row>
    <row r="25" spans="1:11" ht="4.5" customHeight="1" x14ac:dyDescent="0.25"/>
    <row r="26" spans="1:11" ht="30" customHeight="1" x14ac:dyDescent="0.25">
      <c r="A26" s="651" t="s">
        <v>309</v>
      </c>
      <c r="B26" s="651"/>
      <c r="C26" s="651"/>
      <c r="D26" s="651"/>
      <c r="E26" s="651"/>
      <c r="F26" s="651"/>
      <c r="G26" s="651"/>
      <c r="H26" s="652"/>
    </row>
    <row r="27" spans="1:11" x14ac:dyDescent="0.25">
      <c r="A27" s="299" t="s">
        <v>310</v>
      </c>
    </row>
    <row r="28" spans="1:11" x14ac:dyDescent="0.25">
      <c r="A28" s="299"/>
    </row>
    <row r="29" spans="1:11" x14ac:dyDescent="0.25">
      <c r="A29" s="649" t="s">
        <v>307</v>
      </c>
      <c r="B29" s="650"/>
      <c r="C29" s="650"/>
      <c r="D29" s="650"/>
      <c r="E29" s="650"/>
      <c r="F29" s="650"/>
      <c r="G29" s="650"/>
    </row>
    <row r="30" spans="1:11" x14ac:dyDescent="0.25">
      <c r="A30" s="306"/>
      <c r="B30" s="307"/>
      <c r="C30" s="307"/>
      <c r="D30" s="307"/>
      <c r="E30" s="307"/>
      <c r="F30" s="307"/>
      <c r="G30" s="307"/>
    </row>
    <row r="31" spans="1:11" ht="59.25" customHeight="1" x14ac:dyDescent="0.25">
      <c r="A31" s="644" t="s">
        <v>311</v>
      </c>
      <c r="B31" s="644"/>
      <c r="C31" s="644"/>
      <c r="D31" s="644"/>
      <c r="E31" s="644"/>
      <c r="F31" s="644"/>
      <c r="G31" s="644"/>
      <c r="H31" s="644"/>
      <c r="I31" s="302"/>
      <c r="J31" s="302"/>
      <c r="K31" s="302"/>
    </row>
    <row r="32" spans="1:11" ht="6" customHeight="1" x14ac:dyDescent="0.25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</row>
    <row r="33" spans="1:11" ht="46.5" customHeight="1" x14ac:dyDescent="0.25">
      <c r="A33" s="644" t="s">
        <v>312</v>
      </c>
      <c r="B33" s="644"/>
      <c r="C33" s="644"/>
      <c r="D33" s="644"/>
      <c r="E33" s="644"/>
      <c r="F33" s="644"/>
      <c r="G33" s="644"/>
      <c r="H33" s="644"/>
      <c r="I33" s="302"/>
      <c r="J33" s="302"/>
      <c r="K33" s="302"/>
    </row>
    <row r="34" spans="1:11" ht="6.75" customHeight="1" x14ac:dyDescent="0.25">
      <c r="A34" s="302"/>
      <c r="B34" s="302"/>
      <c r="C34" s="302"/>
      <c r="D34" s="302"/>
      <c r="E34" s="302"/>
      <c r="F34" s="302"/>
      <c r="G34" s="302"/>
      <c r="H34" s="302"/>
      <c r="I34" s="302"/>
      <c r="J34" s="302"/>
      <c r="K34" s="302"/>
    </row>
    <row r="35" spans="1:11" ht="29.25" customHeight="1" x14ac:dyDescent="0.25">
      <c r="A35" s="644" t="s">
        <v>313</v>
      </c>
      <c r="B35" s="644"/>
      <c r="C35" s="644"/>
      <c r="D35" s="644"/>
      <c r="E35" s="644"/>
      <c r="F35" s="644"/>
      <c r="G35" s="644"/>
      <c r="H35" s="644"/>
      <c r="I35" s="302"/>
      <c r="J35" s="302"/>
      <c r="K35" s="302"/>
    </row>
    <row r="36" spans="1:11" ht="6.75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</row>
    <row r="37" spans="1:11" ht="45" customHeight="1" x14ac:dyDescent="0.25">
      <c r="A37" s="644" t="s">
        <v>314</v>
      </c>
      <c r="B37" s="644"/>
      <c r="C37" s="644"/>
      <c r="D37" s="644"/>
      <c r="E37" s="644"/>
      <c r="F37" s="644"/>
      <c r="G37" s="644"/>
      <c r="H37" s="644"/>
    </row>
    <row r="38" spans="1:11" ht="14.25" customHeight="1" x14ac:dyDescent="0.25"/>
    <row r="39" spans="1:11" x14ac:dyDescent="0.25">
      <c r="A39" s="308" t="s">
        <v>315</v>
      </c>
      <c r="B39" s="193" t="s">
        <v>316</v>
      </c>
    </row>
    <row r="47" spans="1:11" x14ac:dyDescent="0.25">
      <c r="B47" s="193" t="s">
        <v>317</v>
      </c>
    </row>
    <row r="55" spans="1:2" x14ac:dyDescent="0.25">
      <c r="B55" s="193" t="s">
        <v>318</v>
      </c>
    </row>
    <row r="62" spans="1:2" x14ac:dyDescent="0.25">
      <c r="A62" s="193" t="s">
        <v>319</v>
      </c>
    </row>
    <row r="63" spans="1:2" x14ac:dyDescent="0.25">
      <c r="A63" s="193" t="s">
        <v>30</v>
      </c>
    </row>
    <row r="74" spans="1:8" ht="12" customHeight="1" x14ac:dyDescent="0.25">
      <c r="A74" s="309" t="s">
        <v>320</v>
      </c>
      <c r="H74" s="310" t="s">
        <v>31</v>
      </c>
    </row>
    <row r="75" spans="1:8" ht="15.75" customHeight="1" x14ac:dyDescent="0.25">
      <c r="A75" s="193" t="s">
        <v>369</v>
      </c>
      <c r="G75" s="311" t="s">
        <v>1</v>
      </c>
      <c r="H75" s="312">
        <v>6.9</v>
      </c>
    </row>
    <row r="76" spans="1:8" x14ac:dyDescent="0.25">
      <c r="A76" s="193" t="s">
        <v>370</v>
      </c>
      <c r="G76" s="311" t="s">
        <v>1</v>
      </c>
      <c r="H76" s="312">
        <v>13.3</v>
      </c>
    </row>
    <row r="77" spans="1:8" x14ac:dyDescent="0.25">
      <c r="A77" s="193" t="s">
        <v>368</v>
      </c>
      <c r="G77" s="311" t="s">
        <v>1</v>
      </c>
      <c r="H77" s="312">
        <v>20.100000000000001</v>
      </c>
    </row>
    <row r="78" spans="1:8" x14ac:dyDescent="0.25">
      <c r="A78" s="325" t="s">
        <v>345</v>
      </c>
      <c r="B78" s="325"/>
      <c r="C78" s="325"/>
      <c r="D78" s="325"/>
      <c r="E78" s="325"/>
      <c r="F78" s="325"/>
      <c r="H78" s="313"/>
    </row>
    <row r="79" spans="1:8" x14ac:dyDescent="0.25">
      <c r="A79" s="325"/>
      <c r="B79" s="325"/>
      <c r="C79" s="325"/>
      <c r="D79" s="325"/>
      <c r="E79" s="325"/>
      <c r="F79" s="325"/>
      <c r="H79" s="313"/>
    </row>
    <row r="80" spans="1:8" ht="5.25" customHeight="1" x14ac:dyDescent="0.25">
      <c r="A80" s="324"/>
      <c r="G80" s="311"/>
    </row>
    <row r="81" spans="1:8" ht="5.25" customHeight="1" x14ac:dyDescent="0.25">
      <c r="G81" s="311"/>
    </row>
    <row r="82" spans="1:8" x14ac:dyDescent="0.25">
      <c r="A82" s="309" t="s">
        <v>352</v>
      </c>
      <c r="H82" s="310" t="s">
        <v>31</v>
      </c>
    </row>
    <row r="83" spans="1:8" x14ac:dyDescent="0.25">
      <c r="A83" s="193" t="s">
        <v>321</v>
      </c>
      <c r="G83" s="311" t="s">
        <v>1</v>
      </c>
      <c r="H83" s="311" t="s">
        <v>322</v>
      </c>
    </row>
    <row r="84" spans="1:8" x14ac:dyDescent="0.25">
      <c r="A84" s="193" t="s">
        <v>343</v>
      </c>
      <c r="G84" s="311" t="s">
        <v>1</v>
      </c>
      <c r="H84" s="312">
        <v>6.9</v>
      </c>
    </row>
    <row r="85" spans="1:8" x14ac:dyDescent="0.25">
      <c r="A85" s="193" t="s">
        <v>346</v>
      </c>
      <c r="G85" s="311" t="s">
        <v>1</v>
      </c>
      <c r="H85" s="312">
        <v>13.3</v>
      </c>
    </row>
    <row r="86" spans="1:8" x14ac:dyDescent="0.25">
      <c r="A86" s="193" t="s">
        <v>347</v>
      </c>
      <c r="G86" s="311" t="s">
        <v>1</v>
      </c>
      <c r="H86" s="312">
        <v>20.100000000000001</v>
      </c>
    </row>
    <row r="87" spans="1:8" x14ac:dyDescent="0.25">
      <c r="G87" s="311"/>
    </row>
    <row r="89" spans="1:8" x14ac:dyDescent="0.25">
      <c r="A89" s="309" t="s">
        <v>353</v>
      </c>
      <c r="H89" s="310" t="s">
        <v>31</v>
      </c>
    </row>
    <row r="90" spans="1:8" x14ac:dyDescent="0.25">
      <c r="A90" s="193" t="s">
        <v>348</v>
      </c>
      <c r="G90" s="311" t="s">
        <v>1</v>
      </c>
      <c r="H90" s="312">
        <v>11.2</v>
      </c>
    </row>
    <row r="91" spans="1:8" x14ac:dyDescent="0.25">
      <c r="A91" s="193" t="s">
        <v>349</v>
      </c>
      <c r="G91" s="326" t="s">
        <v>350</v>
      </c>
      <c r="H91" s="327" t="s">
        <v>351</v>
      </c>
    </row>
    <row r="93" spans="1:8" x14ac:dyDescent="0.25">
      <c r="A93" s="309" t="s">
        <v>354</v>
      </c>
      <c r="H93" s="310" t="s">
        <v>31</v>
      </c>
    </row>
    <row r="94" spans="1:8" x14ac:dyDescent="0.25">
      <c r="A94" s="193" t="s">
        <v>344</v>
      </c>
      <c r="G94" s="311" t="s">
        <v>1</v>
      </c>
      <c r="H94" s="312">
        <v>23.1</v>
      </c>
    </row>
    <row r="96" spans="1:8" x14ac:dyDescent="0.25">
      <c r="A96" s="309" t="s">
        <v>355</v>
      </c>
      <c r="H96" s="310" t="s">
        <v>31</v>
      </c>
    </row>
    <row r="97" spans="1:8" x14ac:dyDescent="0.25">
      <c r="A97" s="193" t="s">
        <v>32</v>
      </c>
      <c r="G97" s="311" t="s">
        <v>1</v>
      </c>
      <c r="H97" s="312">
        <v>15</v>
      </c>
    </row>
    <row r="98" spans="1:8" x14ac:dyDescent="0.25">
      <c r="A98" s="193" t="s">
        <v>33</v>
      </c>
      <c r="H98" s="312"/>
    </row>
    <row r="99" spans="1:8" x14ac:dyDescent="0.25">
      <c r="A99" s="193" t="s">
        <v>357</v>
      </c>
      <c r="G99" s="311" t="s">
        <v>1</v>
      </c>
      <c r="H99" s="312">
        <v>0</v>
      </c>
    </row>
    <row r="100" spans="1:8" x14ac:dyDescent="0.25">
      <c r="A100" s="193" t="s">
        <v>356</v>
      </c>
      <c r="G100" s="311" t="s">
        <v>1</v>
      </c>
      <c r="H100" s="312">
        <v>31.9</v>
      </c>
    </row>
    <row r="102" spans="1:8" ht="15.75" customHeight="1" x14ac:dyDescent="0.25">
      <c r="A102" s="649" t="s">
        <v>308</v>
      </c>
      <c r="B102" s="650"/>
      <c r="C102" s="650"/>
      <c r="D102" s="650"/>
      <c r="E102" s="650"/>
      <c r="F102" s="650"/>
      <c r="G102" s="650"/>
    </row>
    <row r="103" spans="1:8" ht="47.25" customHeight="1" x14ac:dyDescent="0.25">
      <c r="A103" s="651" t="s">
        <v>323</v>
      </c>
      <c r="B103" s="651"/>
      <c r="C103" s="651"/>
      <c r="D103" s="651"/>
      <c r="E103" s="651"/>
      <c r="F103" s="651"/>
      <c r="G103" s="651"/>
      <c r="H103" s="651"/>
    </row>
    <row r="104" spans="1:8" ht="14.25" customHeight="1" x14ac:dyDescent="0.25"/>
    <row r="105" spans="1:8" ht="13.5" customHeight="1" x14ac:dyDescent="0.25">
      <c r="A105" s="649" t="s">
        <v>28</v>
      </c>
      <c r="B105" s="650"/>
    </row>
    <row r="106" spans="1:8" ht="30.75" customHeight="1" x14ac:dyDescent="0.25">
      <c r="A106" s="644" t="s">
        <v>324</v>
      </c>
      <c r="B106" s="644"/>
      <c r="C106" s="644"/>
      <c r="D106" s="644"/>
      <c r="E106" s="644"/>
      <c r="F106" s="644"/>
      <c r="G106" s="644"/>
      <c r="H106" s="644"/>
    </row>
    <row r="107" spans="1:8" ht="30.75" customHeight="1" x14ac:dyDescent="0.25">
      <c r="A107" s="644" t="s">
        <v>325</v>
      </c>
      <c r="B107" s="644"/>
      <c r="C107" s="644"/>
      <c r="D107" s="644"/>
      <c r="E107" s="644"/>
      <c r="F107" s="644"/>
      <c r="G107" s="644"/>
      <c r="H107" s="644"/>
    </row>
    <row r="108" spans="1:8" ht="29.25" customHeight="1" x14ac:dyDescent="0.25">
      <c r="A108" s="644" t="s">
        <v>326</v>
      </c>
      <c r="B108" s="644"/>
      <c r="C108" s="644"/>
      <c r="D108" s="644"/>
      <c r="E108" s="644"/>
      <c r="F108" s="644"/>
      <c r="G108" s="644"/>
      <c r="H108" s="644"/>
    </row>
    <row r="109" spans="1:8" ht="6" customHeight="1" x14ac:dyDescent="0.25">
      <c r="A109" s="302"/>
    </row>
    <row r="110" spans="1:8" ht="14.25" customHeight="1" x14ac:dyDescent="0.25">
      <c r="A110" s="314" t="s">
        <v>29</v>
      </c>
      <c r="B110" s="315"/>
      <c r="C110" s="315"/>
      <c r="D110" s="315"/>
      <c r="E110" s="315"/>
      <c r="F110" s="315"/>
      <c r="G110" s="315"/>
    </row>
    <row r="111" spans="1:8" ht="46.5" customHeight="1" x14ac:dyDescent="0.25">
      <c r="A111" s="654" t="s">
        <v>327</v>
      </c>
      <c r="B111" s="654"/>
      <c r="C111" s="654"/>
      <c r="D111" s="654"/>
      <c r="E111" s="654"/>
      <c r="F111" s="654"/>
      <c r="G111" s="654"/>
      <c r="H111" s="654"/>
    </row>
    <row r="112" spans="1:8" ht="11.25" customHeight="1" x14ac:dyDescent="0.25"/>
    <row r="113" spans="1:8" ht="15" customHeight="1" x14ac:dyDescent="0.25">
      <c r="A113" s="314" t="s">
        <v>240</v>
      </c>
      <c r="B113" s="315"/>
      <c r="C113" s="315"/>
      <c r="D113" s="315"/>
      <c r="E113" s="315"/>
      <c r="F113" s="315"/>
      <c r="G113" s="315"/>
    </row>
    <row r="114" spans="1:8" ht="60" customHeight="1" x14ac:dyDescent="0.25">
      <c r="A114" s="653" t="s">
        <v>328</v>
      </c>
      <c r="B114" s="653"/>
      <c r="C114" s="653"/>
      <c r="D114" s="653"/>
      <c r="E114" s="653"/>
      <c r="F114" s="653"/>
      <c r="G114" s="653"/>
      <c r="H114" s="653"/>
    </row>
    <row r="115" spans="1:8" ht="12.75" customHeight="1" x14ac:dyDescent="0.25"/>
    <row r="116" spans="1:8" ht="26.25" customHeight="1" thickBot="1" x14ac:dyDescent="0.35">
      <c r="A116" s="316" t="s">
        <v>329</v>
      </c>
    </row>
    <row r="117" spans="1:8" ht="16.5" customHeight="1" thickTop="1" x14ac:dyDescent="0.25">
      <c r="A117" s="302"/>
      <c r="B117" s="302"/>
      <c r="C117" s="302"/>
      <c r="D117" s="302"/>
      <c r="E117" s="302"/>
      <c r="F117" s="302"/>
      <c r="G117" s="302"/>
      <c r="H117" s="302"/>
    </row>
    <row r="118" spans="1:8" ht="7.5" customHeight="1" x14ac:dyDescent="0.25"/>
    <row r="119" spans="1:8" ht="14.25" customHeight="1" x14ac:dyDescent="0.25">
      <c r="B119" s="309" t="s">
        <v>336</v>
      </c>
    </row>
    <row r="120" spans="1:8" x14ac:dyDescent="0.25">
      <c r="B120" s="193" t="s">
        <v>337</v>
      </c>
    </row>
    <row r="121" spans="1:8" x14ac:dyDescent="0.25">
      <c r="B121" s="193" t="s">
        <v>330</v>
      </c>
      <c r="C121" s="193" t="s">
        <v>331</v>
      </c>
    </row>
    <row r="122" spans="1:8" ht="15" customHeight="1" x14ac:dyDescent="0.25">
      <c r="B122" s="305"/>
    </row>
    <row r="123" spans="1:8" ht="6" customHeight="1" x14ac:dyDescent="0.25"/>
    <row r="124" spans="1:8" ht="21" customHeight="1" thickBot="1" x14ac:dyDescent="0.35">
      <c r="A124" s="316" t="s">
        <v>332</v>
      </c>
    </row>
    <row r="125" spans="1:8" ht="1.5" customHeight="1" thickTop="1" x14ac:dyDescent="0.25">
      <c r="A125" s="315"/>
      <c r="B125" s="315"/>
      <c r="C125" s="315"/>
      <c r="D125" s="315"/>
    </row>
    <row r="126" spans="1:8" ht="15" customHeight="1" x14ac:dyDescent="0.25">
      <c r="A126" s="315"/>
      <c r="B126" s="317" t="s">
        <v>295</v>
      </c>
      <c r="C126" s="318"/>
      <c r="D126" s="318"/>
    </row>
    <row r="127" spans="1:8" ht="15" customHeight="1" x14ac:dyDescent="0.25">
      <c r="A127" s="315"/>
      <c r="B127" s="319" t="s">
        <v>251</v>
      </c>
      <c r="C127" s="315"/>
      <c r="D127" s="315"/>
    </row>
    <row r="128" spans="1:8" x14ac:dyDescent="0.25">
      <c r="A128" s="315"/>
      <c r="B128" s="193" t="s">
        <v>330</v>
      </c>
      <c r="C128" s="193" t="s">
        <v>333</v>
      </c>
      <c r="D128" s="315"/>
    </row>
    <row r="129" spans="1:4" x14ac:dyDescent="0.25">
      <c r="A129" s="315"/>
      <c r="D129" s="315"/>
    </row>
    <row r="130" spans="1:4" x14ac:dyDescent="0.25">
      <c r="A130" s="315"/>
      <c r="B130" s="317" t="s">
        <v>359</v>
      </c>
      <c r="C130" s="318"/>
      <c r="D130" s="318"/>
    </row>
    <row r="131" spans="1:4" x14ac:dyDescent="0.25">
      <c r="A131" s="315"/>
      <c r="B131" s="320" t="s">
        <v>252</v>
      </c>
      <c r="D131" s="315"/>
    </row>
    <row r="132" spans="1:4" x14ac:dyDescent="0.25">
      <c r="A132" s="315"/>
      <c r="B132" s="193" t="s">
        <v>330</v>
      </c>
      <c r="C132" s="193" t="s">
        <v>334</v>
      </c>
      <c r="D132" s="315"/>
    </row>
    <row r="133" spans="1:4" x14ac:dyDescent="0.25">
      <c r="A133" s="315"/>
      <c r="B133" s="321"/>
      <c r="D133" s="315"/>
    </row>
    <row r="134" spans="1:4" x14ac:dyDescent="0.25">
      <c r="A134" s="315"/>
      <c r="B134" s="318" t="s">
        <v>358</v>
      </c>
      <c r="C134" s="315"/>
      <c r="D134" s="315"/>
    </row>
    <row r="135" spans="1:4" x14ac:dyDescent="0.25">
      <c r="A135" s="315"/>
      <c r="B135" s="320" t="s">
        <v>338</v>
      </c>
      <c r="D135" s="315"/>
    </row>
    <row r="136" spans="1:4" x14ac:dyDescent="0.25">
      <c r="A136" s="315"/>
      <c r="B136" s="193" t="s">
        <v>330</v>
      </c>
      <c r="C136" s="193" t="s">
        <v>360</v>
      </c>
      <c r="D136" s="315"/>
    </row>
    <row r="137" spans="1:4" x14ac:dyDescent="0.25">
      <c r="A137" s="315"/>
      <c r="B137" s="317"/>
      <c r="C137" s="318"/>
      <c r="D137" s="318"/>
    </row>
    <row r="138" spans="1:4" x14ac:dyDescent="0.25">
      <c r="A138" s="315"/>
      <c r="B138" s="320"/>
      <c r="D138" s="315"/>
    </row>
    <row r="139" spans="1:4" x14ac:dyDescent="0.25">
      <c r="A139" s="315"/>
      <c r="B139" s="320"/>
      <c r="D139" s="315"/>
    </row>
    <row r="140" spans="1:4" x14ac:dyDescent="0.25">
      <c r="A140" s="315"/>
      <c r="B140" s="321"/>
      <c r="D140" s="315"/>
    </row>
    <row r="141" spans="1:4" x14ac:dyDescent="0.25">
      <c r="A141" s="315"/>
      <c r="B141" s="315"/>
      <c r="C141" s="315"/>
      <c r="D141" s="315"/>
    </row>
  </sheetData>
  <sheetProtection algorithmName="SHA-512" hashValue="Ryt5rd/+3rrJPcKgwahvw/JpFM54oFM4XXD4SZl9sZq2tBFRhg+HO2XQ2KoEPHfC/lxsP1RFv7w4hndvxWkAlQ==" saltValue="ZOsmV4auP7SPDeGJEKGCyQ==" spinCount="100000" sheet="1" objects="1" scenarios="1"/>
  <mergeCells count="29">
    <mergeCell ref="A114:H114"/>
    <mergeCell ref="A33:H33"/>
    <mergeCell ref="A35:H35"/>
    <mergeCell ref="A37:H37"/>
    <mergeCell ref="A102:G102"/>
    <mergeCell ref="A103:H103"/>
    <mergeCell ref="A105:B105"/>
    <mergeCell ref="A106:H106"/>
    <mergeCell ref="A107:H107"/>
    <mergeCell ref="A108:H108"/>
    <mergeCell ref="A111:H111"/>
    <mergeCell ref="A31:H31"/>
    <mergeCell ref="A11:H11"/>
    <mergeCell ref="A15:H15"/>
    <mergeCell ref="B17:G17"/>
    <mergeCell ref="B18:G18"/>
    <mergeCell ref="B19:G19"/>
    <mergeCell ref="B20:G20"/>
    <mergeCell ref="B21:G21"/>
    <mergeCell ref="B22:G22"/>
    <mergeCell ref="A24:G24"/>
    <mergeCell ref="A26:H26"/>
    <mergeCell ref="A29:G29"/>
    <mergeCell ref="A6:H6"/>
    <mergeCell ref="A5:H5"/>
    <mergeCell ref="A9:H9"/>
    <mergeCell ref="A1:D1"/>
    <mergeCell ref="A2:H2"/>
    <mergeCell ref="A7:H7"/>
  </mergeCells>
  <pageMargins left="0.70866141732283472" right="0.70866141732283472" top="0.59055118110236227" bottom="0.55118110236220474" header="0.31496062992125984" footer="0.31496062992125984"/>
  <pageSetup paperSize="9" scale="84" fitToHeight="0" orientation="portrait" r:id="rId1"/>
  <headerFooter alignWithMargins="0">
    <oddFooter>&amp;CSeite &amp;P von &amp;N</oddFooter>
  </headerFooter>
  <rowBreaks count="3" manualBreakCount="3">
    <brk id="37" max="16383" man="1"/>
    <brk id="79" max="16383" man="1"/>
    <brk id="10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8">
    <tabColor rgb="FFFFFF00"/>
  </sheetPr>
  <dimension ref="A1:B97"/>
  <sheetViews>
    <sheetView showGridLines="0" showRowColHeaders="0" zoomScaleNormal="100" workbookViewId="0">
      <selection activeCell="A9" sqref="A9"/>
    </sheetView>
  </sheetViews>
  <sheetFormatPr baseColWidth="10" defaultRowHeight="12.75" x14ac:dyDescent="0.2"/>
  <cols>
    <col min="1" max="1" width="87.140625" style="290" customWidth="1"/>
    <col min="2" max="2" width="87.140625" style="190" customWidth="1"/>
    <col min="3" max="16384" width="11.42578125" style="190"/>
  </cols>
  <sheetData>
    <row r="1" spans="1:2" ht="62.25" customHeight="1" x14ac:dyDescent="0.2"/>
    <row r="2" spans="1:2" ht="18.75" customHeight="1" x14ac:dyDescent="0.2">
      <c r="A2" s="655" t="s">
        <v>290</v>
      </c>
      <c r="B2" s="291" t="s">
        <v>260</v>
      </c>
    </row>
    <row r="3" spans="1:2" ht="18.75" customHeight="1" x14ac:dyDescent="0.2">
      <c r="A3" s="656"/>
      <c r="B3" s="291" t="s">
        <v>261</v>
      </c>
    </row>
    <row r="4" spans="1:2" ht="18.75" customHeight="1" x14ac:dyDescent="0.2">
      <c r="A4" s="657" t="s">
        <v>291</v>
      </c>
    </row>
    <row r="5" spans="1:2" ht="18.75" customHeight="1" x14ac:dyDescent="0.2">
      <c r="A5" s="657"/>
      <c r="B5" s="196" t="s">
        <v>336</v>
      </c>
    </row>
    <row r="6" spans="1:2" ht="18.75" customHeight="1" x14ac:dyDescent="0.2">
      <c r="A6" s="299" t="s">
        <v>292</v>
      </c>
      <c r="B6" s="200" t="s">
        <v>337</v>
      </c>
    </row>
    <row r="7" spans="1:2" ht="18.75" customHeight="1" x14ac:dyDescent="0.2">
      <c r="A7" s="293" t="s">
        <v>262</v>
      </c>
      <c r="B7" s="198" t="s">
        <v>293</v>
      </c>
    </row>
    <row r="8" spans="1:2" ht="18.75" customHeight="1" x14ac:dyDescent="0.2">
      <c r="A8" s="329" t="s">
        <v>366</v>
      </c>
    </row>
    <row r="9" spans="1:2" ht="18.75" customHeight="1" x14ac:dyDescent="0.2">
      <c r="A9" s="294" t="s">
        <v>263</v>
      </c>
      <c r="B9" s="291" t="s">
        <v>260</v>
      </c>
    </row>
    <row r="10" spans="1:2" ht="30" customHeight="1" x14ac:dyDescent="0.2">
      <c r="A10" s="295" t="s">
        <v>265</v>
      </c>
      <c r="B10" s="291" t="s">
        <v>264</v>
      </c>
    </row>
    <row r="11" spans="1:2" ht="18.75" customHeight="1" x14ac:dyDescent="0.2">
      <c r="A11" s="658" t="s">
        <v>294</v>
      </c>
    </row>
    <row r="12" spans="1:2" ht="18.75" customHeight="1" x14ac:dyDescent="0.2">
      <c r="A12" s="658"/>
      <c r="B12" s="199" t="s">
        <v>295</v>
      </c>
    </row>
    <row r="13" spans="1:2" ht="18.75" customHeight="1" x14ac:dyDescent="0.2">
      <c r="A13" s="295" t="s">
        <v>266</v>
      </c>
      <c r="B13" s="289" t="s">
        <v>251</v>
      </c>
    </row>
    <row r="14" spans="1:2" ht="18.75" customHeight="1" x14ac:dyDescent="0.2">
      <c r="A14" s="295" t="s">
        <v>267</v>
      </c>
      <c r="B14" s="198" t="s">
        <v>249</v>
      </c>
    </row>
    <row r="15" spans="1:2" ht="18.75" customHeight="1" x14ac:dyDescent="0.2">
      <c r="A15" s="295" t="s">
        <v>268</v>
      </c>
      <c r="B15" s="199" t="s">
        <v>340</v>
      </c>
    </row>
    <row r="16" spans="1:2" ht="18.75" customHeight="1" x14ac:dyDescent="0.2">
      <c r="A16" s="295" t="s">
        <v>296</v>
      </c>
      <c r="B16" s="195" t="s">
        <v>252</v>
      </c>
    </row>
    <row r="17" spans="1:2" ht="18.75" customHeight="1" x14ac:dyDescent="0.2">
      <c r="A17" s="295" t="s">
        <v>269</v>
      </c>
      <c r="B17" s="198" t="s">
        <v>250</v>
      </c>
    </row>
    <row r="18" spans="1:2" ht="18.75" customHeight="1" x14ac:dyDescent="0.2">
      <c r="A18" s="295" t="s">
        <v>364</v>
      </c>
      <c r="B18" s="323" t="s">
        <v>365</v>
      </c>
    </row>
    <row r="19" spans="1:2" ht="18.75" customHeight="1" x14ac:dyDescent="0.2">
      <c r="A19" s="300" t="s">
        <v>297</v>
      </c>
      <c r="B19" s="195" t="s">
        <v>338</v>
      </c>
    </row>
    <row r="20" spans="1:2" ht="18.75" customHeight="1" x14ac:dyDescent="0.2">
      <c r="A20" s="295" t="s">
        <v>270</v>
      </c>
      <c r="B20" s="198" t="s">
        <v>339</v>
      </c>
    </row>
    <row r="21" spans="1:2" ht="18.75" customHeight="1" x14ac:dyDescent="0.2">
      <c r="A21" s="295" t="s">
        <v>298</v>
      </c>
      <c r="B21" s="197"/>
    </row>
    <row r="22" spans="1:2" ht="18.75" customHeight="1" x14ac:dyDescent="0.2">
      <c r="A22" s="300" t="s">
        <v>299</v>
      </c>
      <c r="B22" s="296" t="s">
        <v>272</v>
      </c>
    </row>
    <row r="23" spans="1:2" ht="18.75" customHeight="1" x14ac:dyDescent="0.2">
      <c r="A23" s="295" t="s">
        <v>271</v>
      </c>
      <c r="B23" s="194" t="s">
        <v>300</v>
      </c>
    </row>
    <row r="24" spans="1:2" ht="18.75" customHeight="1" x14ac:dyDescent="0.2">
      <c r="A24" s="295" t="s">
        <v>273</v>
      </c>
      <c r="B24" s="197"/>
    </row>
    <row r="25" spans="1:2" ht="18.75" customHeight="1" x14ac:dyDescent="0.2">
      <c r="A25" s="292"/>
      <c r="B25" s="197" t="s">
        <v>275</v>
      </c>
    </row>
    <row r="26" spans="1:2" ht="23.25" customHeight="1" x14ac:dyDescent="0.2">
      <c r="A26" s="297" t="s">
        <v>274</v>
      </c>
      <c r="B26" s="197" t="s">
        <v>261</v>
      </c>
    </row>
    <row r="27" spans="1:2" ht="18.75" customHeight="1" x14ac:dyDescent="0.2">
      <c r="A27" s="298" t="s">
        <v>276</v>
      </c>
      <c r="B27" s="197" t="s">
        <v>341</v>
      </c>
    </row>
    <row r="28" spans="1:2" ht="18.75" customHeight="1" x14ac:dyDescent="0.2">
      <c r="A28" s="298" t="s">
        <v>277</v>
      </c>
      <c r="B28" s="197" t="s">
        <v>279</v>
      </c>
    </row>
    <row r="29" spans="1:2" ht="18.75" customHeight="1" x14ac:dyDescent="0.2">
      <c r="A29" s="298" t="s">
        <v>278</v>
      </c>
      <c r="B29" s="197" t="s">
        <v>281</v>
      </c>
    </row>
    <row r="30" spans="1:2" ht="18.75" customHeight="1" x14ac:dyDescent="0.2">
      <c r="A30" s="298" t="s">
        <v>280</v>
      </c>
      <c r="B30" s="197"/>
    </row>
    <row r="31" spans="1:2" ht="18.75" customHeight="1" x14ac:dyDescent="0.2">
      <c r="A31" s="298" t="s">
        <v>285</v>
      </c>
      <c r="B31" s="197" t="s">
        <v>282</v>
      </c>
    </row>
    <row r="32" spans="1:2" ht="18.75" customHeight="1" x14ac:dyDescent="0.2">
      <c r="A32" s="298" t="s">
        <v>284</v>
      </c>
    </row>
    <row r="33" spans="1:2" ht="18.75" customHeight="1" x14ac:dyDescent="0.2">
      <c r="A33" s="298" t="s">
        <v>283</v>
      </c>
      <c r="B33" s="197"/>
    </row>
    <row r="34" spans="1:2" x14ac:dyDescent="0.2">
      <c r="B34" s="197"/>
    </row>
    <row r="35" spans="1:2" x14ac:dyDescent="0.2">
      <c r="B35" s="197"/>
    </row>
    <row r="36" spans="1:2" x14ac:dyDescent="0.2">
      <c r="B36" s="197"/>
    </row>
    <row r="37" spans="1:2" x14ac:dyDescent="0.2">
      <c r="B37" s="197"/>
    </row>
    <row r="38" spans="1:2" x14ac:dyDescent="0.2">
      <c r="B38" s="197"/>
    </row>
    <row r="39" spans="1:2" x14ac:dyDescent="0.2">
      <c r="B39" s="197"/>
    </row>
    <row r="40" spans="1:2" x14ac:dyDescent="0.2">
      <c r="B40" s="197"/>
    </row>
    <row r="41" spans="1:2" x14ac:dyDescent="0.2">
      <c r="B41" s="197"/>
    </row>
    <row r="42" spans="1:2" x14ac:dyDescent="0.2">
      <c r="B42" s="197"/>
    </row>
    <row r="43" spans="1:2" x14ac:dyDescent="0.2">
      <c r="B43" s="197"/>
    </row>
    <row r="44" spans="1:2" x14ac:dyDescent="0.2">
      <c r="B44" s="197"/>
    </row>
    <row r="45" spans="1:2" x14ac:dyDescent="0.2">
      <c r="B45" s="197"/>
    </row>
    <row r="46" spans="1:2" x14ac:dyDescent="0.2">
      <c r="B46" s="197"/>
    </row>
    <row r="47" spans="1:2" x14ac:dyDescent="0.2">
      <c r="B47" s="197"/>
    </row>
    <row r="48" spans="1:2" x14ac:dyDescent="0.2">
      <c r="B48" s="197"/>
    </row>
    <row r="49" spans="2:2" x14ac:dyDescent="0.2">
      <c r="B49" s="197"/>
    </row>
    <row r="50" spans="2:2" x14ac:dyDescent="0.2">
      <c r="B50" s="197"/>
    </row>
    <row r="51" spans="2:2" x14ac:dyDescent="0.2">
      <c r="B51" s="197"/>
    </row>
    <row r="52" spans="2:2" x14ac:dyDescent="0.2">
      <c r="B52" s="197"/>
    </row>
    <row r="53" spans="2:2" x14ac:dyDescent="0.2">
      <c r="B53" s="197"/>
    </row>
    <row r="54" spans="2:2" x14ac:dyDescent="0.2">
      <c r="B54" s="197"/>
    </row>
    <row r="55" spans="2:2" x14ac:dyDescent="0.2">
      <c r="B55" s="197"/>
    </row>
    <row r="56" spans="2:2" x14ac:dyDescent="0.2">
      <c r="B56" s="197"/>
    </row>
    <row r="57" spans="2:2" x14ac:dyDescent="0.2">
      <c r="B57" s="197"/>
    </row>
    <row r="58" spans="2:2" x14ac:dyDescent="0.2">
      <c r="B58" s="197"/>
    </row>
    <row r="59" spans="2:2" x14ac:dyDescent="0.2">
      <c r="B59" s="197"/>
    </row>
    <row r="60" spans="2:2" x14ac:dyDescent="0.2">
      <c r="B60" s="197"/>
    </row>
    <row r="61" spans="2:2" x14ac:dyDescent="0.2">
      <c r="B61" s="197"/>
    </row>
    <row r="62" spans="2:2" x14ac:dyDescent="0.2">
      <c r="B62" s="197"/>
    </row>
    <row r="63" spans="2:2" x14ac:dyDescent="0.2">
      <c r="B63" s="197"/>
    </row>
    <row r="64" spans="2:2" x14ac:dyDescent="0.2">
      <c r="B64" s="197"/>
    </row>
    <row r="65" spans="1:2" x14ac:dyDescent="0.2">
      <c r="B65" s="197"/>
    </row>
    <row r="66" spans="1:2" x14ac:dyDescent="0.2">
      <c r="B66" s="197"/>
    </row>
    <row r="67" spans="1:2" x14ac:dyDescent="0.2">
      <c r="B67" s="197"/>
    </row>
    <row r="68" spans="1:2" x14ac:dyDescent="0.2">
      <c r="B68" s="197"/>
    </row>
    <row r="69" spans="1:2" x14ac:dyDescent="0.2">
      <c r="B69" s="197"/>
    </row>
    <row r="70" spans="1:2" x14ac:dyDescent="0.2">
      <c r="B70" s="197"/>
    </row>
    <row r="71" spans="1:2" x14ac:dyDescent="0.2">
      <c r="B71" s="197"/>
    </row>
    <row r="72" spans="1:2" x14ac:dyDescent="0.2">
      <c r="B72" s="197"/>
    </row>
    <row r="73" spans="1:2" x14ac:dyDescent="0.2">
      <c r="B73" s="197"/>
    </row>
    <row r="74" spans="1:2" x14ac:dyDescent="0.2">
      <c r="B74" s="197"/>
    </row>
    <row r="75" spans="1:2" x14ac:dyDescent="0.2">
      <c r="B75" s="197"/>
    </row>
    <row r="76" spans="1:2" x14ac:dyDescent="0.2">
      <c r="B76" s="197"/>
    </row>
    <row r="77" spans="1:2" x14ac:dyDescent="0.2">
      <c r="B77" s="197"/>
    </row>
    <row r="78" spans="1:2" x14ac:dyDescent="0.2">
      <c r="B78" s="197"/>
    </row>
    <row r="79" spans="1:2" x14ac:dyDescent="0.2">
      <c r="A79" s="190"/>
    </row>
    <row r="80" spans="1:2" x14ac:dyDescent="0.2">
      <c r="A80" s="190"/>
    </row>
    <row r="81" spans="1:1" x14ac:dyDescent="0.2">
      <c r="A81" s="190"/>
    </row>
    <row r="82" spans="1:1" x14ac:dyDescent="0.2">
      <c r="A82" s="190"/>
    </row>
    <row r="83" spans="1:1" x14ac:dyDescent="0.2">
      <c r="A83" s="190"/>
    </row>
    <row r="84" spans="1:1" x14ac:dyDescent="0.2">
      <c r="A84" s="190"/>
    </row>
    <row r="85" spans="1:1" x14ac:dyDescent="0.2">
      <c r="A85" s="190"/>
    </row>
    <row r="86" spans="1:1" x14ac:dyDescent="0.2">
      <c r="A86" s="190"/>
    </row>
    <row r="87" spans="1:1" x14ac:dyDescent="0.2">
      <c r="A87" s="190"/>
    </row>
    <row r="88" spans="1:1" x14ac:dyDescent="0.2">
      <c r="A88" s="190"/>
    </row>
    <row r="89" spans="1:1" x14ac:dyDescent="0.2">
      <c r="A89" s="190"/>
    </row>
    <row r="90" spans="1:1" x14ac:dyDescent="0.2">
      <c r="A90" s="190"/>
    </row>
    <row r="91" spans="1:1" x14ac:dyDescent="0.2">
      <c r="A91" s="190"/>
    </row>
    <row r="92" spans="1:1" x14ac:dyDescent="0.2">
      <c r="A92" s="190"/>
    </row>
    <row r="93" spans="1:1" x14ac:dyDescent="0.2">
      <c r="A93" s="190"/>
    </row>
    <row r="94" spans="1:1" x14ac:dyDescent="0.2">
      <c r="A94" s="190"/>
    </row>
    <row r="95" spans="1:1" x14ac:dyDescent="0.2">
      <c r="A95" s="190"/>
    </row>
    <row r="96" spans="1:1" x14ac:dyDescent="0.2">
      <c r="A96" s="190"/>
    </row>
    <row r="97" spans="1:1" x14ac:dyDescent="0.2">
      <c r="A97" s="190"/>
    </row>
  </sheetData>
  <sheetProtection algorithmName="SHA-512" hashValue="oulPWKpGqf5XKpQ97D9aIYPGUNwiv2Jm7fgjUZFVb6kXByOEyWVg9Yl5DPY3BSaIvDokOJMXnxFsEKW/R96AvQ==" saltValue="FQZagQcqyhIN/rABWAAzFg==" spinCount="100000" sheet="1" objects="1" scenarios="1"/>
  <mergeCells count="3">
    <mergeCell ref="A2:A3"/>
    <mergeCell ref="A4:A5"/>
    <mergeCell ref="A11:A1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P36"/>
  <sheetViews>
    <sheetView showGridLines="0" showRowColHeaders="0" zoomScaleNormal="100" workbookViewId="0">
      <selection activeCell="C3" sqref="C3:I3"/>
    </sheetView>
  </sheetViews>
  <sheetFormatPr baseColWidth="10" defaultColWidth="0" defaultRowHeight="12.75" zeroHeight="1" x14ac:dyDescent="0.2"/>
  <cols>
    <col min="1" max="13" width="6.7109375" style="203" customWidth="1"/>
    <col min="14" max="14" width="8" style="203" customWidth="1"/>
    <col min="15" max="16" width="5.7109375" style="203" hidden="1" customWidth="1"/>
    <col min="17" max="16384" width="11.42578125" style="203" hidden="1"/>
  </cols>
  <sheetData>
    <row r="1" spans="1:14" ht="20.100000000000001" customHeight="1" x14ac:dyDescent="0.2">
      <c r="A1" s="281" t="s">
        <v>241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2"/>
      <c r="N1" s="283"/>
    </row>
    <row r="2" spans="1:14" ht="20.10000000000000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4"/>
      <c r="K2" s="284"/>
      <c r="L2" s="284"/>
      <c r="M2" s="284"/>
      <c r="N2" s="284"/>
    </row>
    <row r="3" spans="1:14" ht="20.100000000000001" customHeight="1" x14ac:dyDescent="0.2">
      <c r="A3" s="285" t="s">
        <v>42</v>
      </c>
      <c r="B3" s="283"/>
      <c r="C3" s="670"/>
      <c r="D3" s="670"/>
      <c r="E3" s="670"/>
      <c r="F3" s="670"/>
      <c r="G3" s="670"/>
      <c r="H3" s="670"/>
      <c r="I3" s="670"/>
      <c r="J3" s="284"/>
      <c r="K3" s="284"/>
      <c r="L3" s="286"/>
      <c r="M3" s="286"/>
      <c r="N3" s="284"/>
    </row>
    <row r="4" spans="1:14" ht="20.100000000000001" customHeight="1" x14ac:dyDescent="0.2">
      <c r="A4" s="283"/>
      <c r="B4" s="283"/>
      <c r="C4" s="283"/>
      <c r="D4" s="283"/>
      <c r="E4" s="283"/>
      <c r="F4" s="283"/>
      <c r="G4" s="283"/>
      <c r="H4" s="283"/>
      <c r="I4" s="283"/>
      <c r="J4" s="284"/>
      <c r="K4" s="284"/>
      <c r="L4" s="286"/>
      <c r="M4" s="286"/>
      <c r="N4" s="284"/>
    </row>
    <row r="5" spans="1:14" ht="20.100000000000001" customHeight="1" x14ac:dyDescent="0.2">
      <c r="A5" s="283" t="s">
        <v>47</v>
      </c>
      <c r="B5" s="283"/>
      <c r="C5" s="283"/>
      <c r="D5" s="665"/>
      <c r="E5" s="665"/>
      <c r="F5" s="665"/>
      <c r="G5" s="665"/>
      <c r="H5" s="665"/>
      <c r="I5" s="665"/>
      <c r="J5" s="284"/>
      <c r="K5" s="284"/>
      <c r="L5" s="284"/>
      <c r="M5" s="284"/>
      <c r="N5" s="284"/>
    </row>
    <row r="6" spans="1:14" ht="20.100000000000001" customHeight="1" x14ac:dyDescent="0.2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7" spans="1:14" ht="20.100000000000001" customHeight="1" x14ac:dyDescent="0.2">
      <c r="A7" s="283" t="s">
        <v>183</v>
      </c>
      <c r="B7" s="283"/>
      <c r="C7" s="283"/>
      <c r="D7" s="283"/>
      <c r="E7" s="664"/>
      <c r="F7" s="664"/>
      <c r="G7" s="283"/>
      <c r="H7" s="287" t="s">
        <v>43</v>
      </c>
      <c r="I7" s="665"/>
      <c r="J7" s="665"/>
      <c r="K7" s="288" t="s">
        <v>44</v>
      </c>
      <c r="L7" s="662"/>
      <c r="M7" s="663"/>
      <c r="N7" s="283"/>
    </row>
    <row r="8" spans="1:14" ht="20.100000000000001" customHeight="1" x14ac:dyDescent="0.2">
      <c r="A8" s="283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</row>
    <row r="9" spans="1:14" ht="20.100000000000001" customHeight="1" x14ac:dyDescent="0.2">
      <c r="A9" s="660" t="s">
        <v>45</v>
      </c>
      <c r="B9" s="660"/>
      <c r="C9" s="660" t="s">
        <v>46</v>
      </c>
      <c r="D9" s="660"/>
      <c r="E9" s="660"/>
      <c r="F9" s="660"/>
      <c r="G9" s="666" t="s">
        <v>184</v>
      </c>
      <c r="H9" s="666"/>
      <c r="I9" s="666"/>
      <c r="J9" s="666"/>
      <c r="K9" s="667" t="s">
        <v>238</v>
      </c>
      <c r="L9" s="668"/>
      <c r="M9" s="669"/>
      <c r="N9" s="283"/>
    </row>
    <row r="10" spans="1:14" ht="20.100000000000001" customHeight="1" x14ac:dyDescent="0.2">
      <c r="A10" s="659"/>
      <c r="B10" s="659"/>
      <c r="C10" s="661"/>
      <c r="D10" s="661"/>
      <c r="E10" s="661"/>
      <c r="F10" s="661"/>
      <c r="G10" s="661"/>
      <c r="H10" s="661"/>
      <c r="I10" s="661"/>
      <c r="J10" s="661"/>
      <c r="K10" s="661"/>
      <c r="L10" s="661"/>
      <c r="M10" s="661"/>
      <c r="N10" s="283"/>
    </row>
    <row r="11" spans="1:14" ht="20.100000000000001" customHeight="1" x14ac:dyDescent="0.2">
      <c r="A11" s="659"/>
      <c r="B11" s="659"/>
      <c r="C11" s="661"/>
      <c r="D11" s="661"/>
      <c r="E11" s="661"/>
      <c r="F11" s="661"/>
      <c r="G11" s="661"/>
      <c r="H11" s="661"/>
      <c r="I11" s="661"/>
      <c r="J11" s="661"/>
      <c r="K11" s="661"/>
      <c r="L11" s="661"/>
      <c r="M11" s="661"/>
      <c r="N11" s="283"/>
    </row>
    <row r="12" spans="1:14" ht="20.100000000000001" customHeight="1" x14ac:dyDescent="0.2">
      <c r="A12" s="659"/>
      <c r="B12" s="659"/>
      <c r="C12" s="661"/>
      <c r="D12" s="661"/>
      <c r="E12" s="661"/>
      <c r="F12" s="661"/>
      <c r="G12" s="661"/>
      <c r="H12" s="661"/>
      <c r="I12" s="661"/>
      <c r="J12" s="661"/>
      <c r="K12" s="661"/>
      <c r="L12" s="661"/>
      <c r="M12" s="661"/>
      <c r="N12" s="283"/>
    </row>
    <row r="13" spans="1:14" ht="20.100000000000001" customHeight="1" x14ac:dyDescent="0.2">
      <c r="A13" s="659"/>
      <c r="B13" s="659"/>
      <c r="C13" s="661"/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283"/>
    </row>
    <row r="14" spans="1:14" ht="20.100000000000001" customHeight="1" x14ac:dyDescent="0.2">
      <c r="A14" s="659"/>
      <c r="B14" s="659"/>
      <c r="C14" s="661"/>
      <c r="D14" s="661"/>
      <c r="E14" s="661"/>
      <c r="F14" s="661"/>
      <c r="G14" s="661"/>
      <c r="H14" s="661"/>
      <c r="I14" s="661"/>
      <c r="J14" s="661"/>
      <c r="K14" s="661"/>
      <c r="L14" s="661"/>
      <c r="M14" s="661"/>
      <c r="N14" s="283"/>
    </row>
    <row r="15" spans="1:14" ht="20.100000000000001" customHeight="1" x14ac:dyDescent="0.2">
      <c r="A15" s="659"/>
      <c r="B15" s="659"/>
      <c r="C15" s="661"/>
      <c r="D15" s="661"/>
      <c r="E15" s="661"/>
      <c r="F15" s="661"/>
      <c r="G15" s="661"/>
      <c r="H15" s="661"/>
      <c r="I15" s="661"/>
      <c r="J15" s="661"/>
      <c r="K15" s="661"/>
      <c r="L15" s="661"/>
      <c r="M15" s="661"/>
      <c r="N15" s="283"/>
    </row>
    <row r="16" spans="1:14" ht="20.100000000000001" customHeight="1" x14ac:dyDescent="0.2">
      <c r="A16" s="659"/>
      <c r="B16" s="659"/>
      <c r="C16" s="661"/>
      <c r="D16" s="661"/>
      <c r="E16" s="661"/>
      <c r="F16" s="661"/>
      <c r="G16" s="661"/>
      <c r="H16" s="661"/>
      <c r="I16" s="661"/>
      <c r="J16" s="661"/>
      <c r="K16" s="661"/>
      <c r="L16" s="661"/>
      <c r="M16" s="661"/>
      <c r="N16" s="283"/>
    </row>
    <row r="17" spans="1:14" ht="20.100000000000001" customHeight="1" x14ac:dyDescent="0.2">
      <c r="A17" s="659"/>
      <c r="B17" s="659"/>
      <c r="C17" s="661"/>
      <c r="D17" s="661"/>
      <c r="E17" s="661"/>
      <c r="F17" s="661"/>
      <c r="G17" s="661"/>
      <c r="H17" s="661"/>
      <c r="I17" s="661"/>
      <c r="J17" s="661"/>
      <c r="K17" s="661"/>
      <c r="L17" s="661"/>
      <c r="M17" s="661"/>
      <c r="N17" s="283"/>
    </row>
    <row r="18" spans="1:14" ht="20.100000000000001" customHeight="1" x14ac:dyDescent="0.2">
      <c r="A18" s="659"/>
      <c r="B18" s="659"/>
      <c r="C18" s="661"/>
      <c r="D18" s="661"/>
      <c r="E18" s="661"/>
      <c r="F18" s="661"/>
      <c r="G18" s="661"/>
      <c r="H18" s="661"/>
      <c r="I18" s="661"/>
      <c r="J18" s="661"/>
      <c r="K18" s="661"/>
      <c r="L18" s="661"/>
      <c r="M18" s="661"/>
      <c r="N18" s="283"/>
    </row>
    <row r="19" spans="1:14" ht="20.100000000000001" customHeight="1" x14ac:dyDescent="0.2">
      <c r="A19" s="659"/>
      <c r="B19" s="659"/>
      <c r="C19" s="661"/>
      <c r="D19" s="661"/>
      <c r="E19" s="661"/>
      <c r="F19" s="661"/>
      <c r="G19" s="661"/>
      <c r="H19" s="661"/>
      <c r="I19" s="661"/>
      <c r="J19" s="661"/>
      <c r="K19" s="661"/>
      <c r="L19" s="661"/>
      <c r="M19" s="661"/>
      <c r="N19" s="283"/>
    </row>
    <row r="20" spans="1:14" ht="20.100000000000001" customHeight="1" x14ac:dyDescent="0.2">
      <c r="A20" s="659"/>
      <c r="B20" s="659"/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283"/>
    </row>
    <row r="21" spans="1:14" ht="20.100000000000001" customHeight="1" x14ac:dyDescent="0.2">
      <c r="A21" s="659"/>
      <c r="B21" s="659"/>
      <c r="C21" s="661"/>
      <c r="D21" s="661"/>
      <c r="E21" s="661"/>
      <c r="F21" s="661"/>
      <c r="G21" s="661"/>
      <c r="H21" s="661"/>
      <c r="I21" s="661"/>
      <c r="J21" s="661"/>
      <c r="K21" s="661"/>
      <c r="L21" s="661"/>
      <c r="M21" s="661"/>
      <c r="N21" s="283"/>
    </row>
    <row r="22" spans="1:14" ht="20.100000000000001" customHeight="1" x14ac:dyDescent="0.2">
      <c r="A22" s="659"/>
      <c r="B22" s="659"/>
      <c r="C22" s="661"/>
      <c r="D22" s="661"/>
      <c r="E22" s="661"/>
      <c r="F22" s="661"/>
      <c r="G22" s="661"/>
      <c r="H22" s="661"/>
      <c r="I22" s="661"/>
      <c r="J22" s="661"/>
      <c r="K22" s="661"/>
      <c r="L22" s="661"/>
      <c r="M22" s="661"/>
      <c r="N22" s="283"/>
    </row>
    <row r="23" spans="1:14" ht="20.100000000000001" customHeight="1" x14ac:dyDescent="0.2">
      <c r="A23" s="659"/>
      <c r="B23" s="659"/>
      <c r="C23" s="661"/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N23" s="283"/>
    </row>
    <row r="24" spans="1:14" ht="20.100000000000001" customHeight="1" x14ac:dyDescent="0.2">
      <c r="A24" s="659"/>
      <c r="B24" s="659"/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1"/>
      <c r="N24" s="283"/>
    </row>
    <row r="25" spans="1:14" ht="20.100000000000001" customHeight="1" x14ac:dyDescent="0.2">
      <c r="A25" s="659"/>
      <c r="B25" s="659"/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283"/>
    </row>
    <row r="26" spans="1:14" ht="20.100000000000001" customHeight="1" x14ac:dyDescent="0.2">
      <c r="A26" s="659"/>
      <c r="B26" s="659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283"/>
    </row>
    <row r="27" spans="1:14" ht="20.100000000000001" customHeight="1" x14ac:dyDescent="0.2">
      <c r="A27" s="659"/>
      <c r="B27" s="659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283"/>
    </row>
    <row r="28" spans="1:14" ht="20.100000000000001" customHeight="1" x14ac:dyDescent="0.2">
      <c r="A28" s="659"/>
      <c r="B28" s="659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283"/>
    </row>
    <row r="29" spans="1:14" ht="20.100000000000001" customHeight="1" x14ac:dyDescent="0.2">
      <c r="A29" s="659"/>
      <c r="B29" s="659"/>
      <c r="C29" s="661"/>
      <c r="D29" s="661"/>
      <c r="E29" s="661"/>
      <c r="F29" s="661"/>
      <c r="G29" s="661"/>
      <c r="H29" s="661"/>
      <c r="I29" s="661"/>
      <c r="J29" s="661"/>
      <c r="K29" s="661"/>
      <c r="L29" s="661"/>
      <c r="M29" s="661"/>
      <c r="N29" s="283"/>
    </row>
    <row r="30" spans="1:14" ht="20.100000000000001" customHeight="1" x14ac:dyDescent="0.2">
      <c r="A30" s="659"/>
      <c r="B30" s="659"/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283"/>
    </row>
    <row r="31" spans="1:14" ht="20.100000000000001" customHeight="1" x14ac:dyDescent="0.2">
      <c r="A31" s="659"/>
      <c r="B31" s="659"/>
      <c r="C31" s="661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283"/>
    </row>
    <row r="32" spans="1:14" ht="20.100000000000001" customHeight="1" x14ac:dyDescent="0.2">
      <c r="A32" s="659"/>
      <c r="B32" s="659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283"/>
    </row>
    <row r="33" spans="1:14" ht="20.100000000000001" customHeight="1" x14ac:dyDescent="0.2">
      <c r="A33" s="659"/>
      <c r="B33" s="659"/>
      <c r="C33" s="661"/>
      <c r="D33" s="661"/>
      <c r="E33" s="661"/>
      <c r="F33" s="661"/>
      <c r="G33" s="661"/>
      <c r="H33" s="661"/>
      <c r="I33" s="661"/>
      <c r="J33" s="661"/>
      <c r="K33" s="661"/>
      <c r="L33" s="661"/>
      <c r="M33" s="661"/>
      <c r="N33" s="283"/>
    </row>
    <row r="34" spans="1:14" ht="20.100000000000001" customHeight="1" x14ac:dyDescent="0.2">
      <c r="A34" s="659"/>
      <c r="B34" s="659"/>
      <c r="C34" s="661"/>
      <c r="D34" s="661"/>
      <c r="E34" s="661"/>
      <c r="F34" s="661"/>
      <c r="G34" s="661"/>
      <c r="H34" s="661"/>
      <c r="I34" s="661"/>
      <c r="J34" s="661"/>
      <c r="K34" s="661"/>
      <c r="L34" s="661"/>
      <c r="M34" s="661"/>
      <c r="N34" s="283"/>
    </row>
    <row r="35" spans="1:14" ht="20.100000000000001" customHeight="1" x14ac:dyDescent="0.2">
      <c r="A35" s="659"/>
      <c r="B35" s="659"/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283"/>
    </row>
    <row r="36" spans="1:14" x14ac:dyDescent="0.2">
      <c r="A36" s="283" t="s">
        <v>247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</row>
  </sheetData>
  <sheetProtection password="C4D0" sheet="1" objects="1" scenarios="1"/>
  <mergeCells count="113">
    <mergeCell ref="A35:B35"/>
    <mergeCell ref="C35:F35"/>
    <mergeCell ref="G35:J35"/>
    <mergeCell ref="K35:M35"/>
    <mergeCell ref="A33:B33"/>
    <mergeCell ref="C33:F33"/>
    <mergeCell ref="G33:J33"/>
    <mergeCell ref="K33:M33"/>
    <mergeCell ref="A34:B34"/>
    <mergeCell ref="C34:F34"/>
    <mergeCell ref="G34:J34"/>
    <mergeCell ref="K34:M34"/>
    <mergeCell ref="K19:M19"/>
    <mergeCell ref="G20:J20"/>
    <mergeCell ref="K20:M20"/>
    <mergeCell ref="G15:J15"/>
    <mergeCell ref="A31:B31"/>
    <mergeCell ref="C31:F31"/>
    <mergeCell ref="G31:J31"/>
    <mergeCell ref="K31:M31"/>
    <mergeCell ref="A32:B32"/>
    <mergeCell ref="C32:F32"/>
    <mergeCell ref="G32:J32"/>
    <mergeCell ref="K32:M32"/>
    <mergeCell ref="A29:B29"/>
    <mergeCell ref="C29:F29"/>
    <mergeCell ref="G29:J29"/>
    <mergeCell ref="K29:M29"/>
    <mergeCell ref="A30:B30"/>
    <mergeCell ref="C30:F30"/>
    <mergeCell ref="G30:J30"/>
    <mergeCell ref="K30:M30"/>
    <mergeCell ref="C26:F26"/>
    <mergeCell ref="C27:F27"/>
    <mergeCell ref="C28:F28"/>
    <mergeCell ref="C20:F20"/>
    <mergeCell ref="G13:J13"/>
    <mergeCell ref="K13:M13"/>
    <mergeCell ref="G14:J14"/>
    <mergeCell ref="K14:M14"/>
    <mergeCell ref="G27:J27"/>
    <mergeCell ref="K27:M27"/>
    <mergeCell ref="G28:J28"/>
    <mergeCell ref="K28:M28"/>
    <mergeCell ref="C3:I3"/>
    <mergeCell ref="D5:I5"/>
    <mergeCell ref="G24:J24"/>
    <mergeCell ref="K24:M24"/>
    <mergeCell ref="G25:J25"/>
    <mergeCell ref="K25:M25"/>
    <mergeCell ref="G26:J26"/>
    <mergeCell ref="K26:M26"/>
    <mergeCell ref="K21:M21"/>
    <mergeCell ref="G22:J22"/>
    <mergeCell ref="K22:M22"/>
    <mergeCell ref="G23:J23"/>
    <mergeCell ref="K23:M23"/>
    <mergeCell ref="G18:J18"/>
    <mergeCell ref="K18:M18"/>
    <mergeCell ref="G19:J19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C11:F11"/>
    <mergeCell ref="C12:F12"/>
    <mergeCell ref="C13:F13"/>
    <mergeCell ref="C14:F14"/>
    <mergeCell ref="C25:F25"/>
    <mergeCell ref="G21:J21"/>
    <mergeCell ref="L7:M7"/>
    <mergeCell ref="E7:F7"/>
    <mergeCell ref="I7:J7"/>
    <mergeCell ref="C9:F9"/>
    <mergeCell ref="C10:F10"/>
    <mergeCell ref="K15:M15"/>
    <mergeCell ref="G16:J16"/>
    <mergeCell ref="K16:M16"/>
    <mergeCell ref="G17:J17"/>
    <mergeCell ref="K17:M17"/>
    <mergeCell ref="G9:J9"/>
    <mergeCell ref="K9:M9"/>
    <mergeCell ref="G10:J10"/>
    <mergeCell ref="K10:M10"/>
    <mergeCell ref="G11:J11"/>
    <mergeCell ref="K11:M11"/>
    <mergeCell ref="G12:J12"/>
    <mergeCell ref="K12:M12"/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9:B9"/>
    <mergeCell ref="A10:B10"/>
    <mergeCell ref="A11:B11"/>
    <mergeCell ref="A12:B12"/>
  </mergeCells>
  <phoneticPr fontId="9" type="noConversion"/>
  <printOptions horizontalCentered="1"/>
  <pageMargins left="0.51181102362204722" right="0.51181102362204722" top="0.98425196850393704" bottom="0.98425196850393704" header="0.51181102362204722" footer="0.51181102362204722"/>
  <pageSetup paperSize="9" orientation="portrait" blackAndWhite="1" verticalDpi="0" r:id="rId1"/>
  <headerFooter alignWithMargins="0">
    <oddFooter>&amp;L&amp;8&amp;F&amp;R&amp;8&amp;A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A1:V54"/>
  <sheetViews>
    <sheetView showGridLines="0" showRowColHeaders="0" zoomScaleNormal="100" workbookViewId="0">
      <selection activeCell="A8" sqref="A8"/>
    </sheetView>
  </sheetViews>
  <sheetFormatPr baseColWidth="10" defaultColWidth="0" defaultRowHeight="12.75" zeroHeight="1" x14ac:dyDescent="0.2"/>
  <cols>
    <col min="1" max="20" width="4.7109375" style="203" customWidth="1"/>
    <col min="21" max="22" width="11.42578125" style="203" customWidth="1"/>
    <col min="23" max="16384" width="11.42578125" style="203" hidden="1"/>
  </cols>
  <sheetData>
    <row r="1" spans="1:18" x14ac:dyDescent="0.2"/>
    <row r="2" spans="1:18" ht="15.75" x14ac:dyDescent="0.25">
      <c r="A2" s="672" t="s">
        <v>27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</row>
    <row r="3" spans="1:18" x14ac:dyDescent="0.2"/>
    <row r="4" spans="1:18" ht="15.75" x14ac:dyDescent="0.25">
      <c r="A4" s="672" t="s">
        <v>19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</row>
    <row r="5" spans="1:18" x14ac:dyDescent="0.2"/>
    <row r="6" spans="1:18" x14ac:dyDescent="0.2">
      <c r="A6" s="203" t="s">
        <v>48</v>
      </c>
    </row>
    <row r="7" spans="1:18" ht="13.5" thickBot="1" x14ac:dyDescent="0.25"/>
    <row r="8" spans="1:18" ht="13.5" thickBot="1" x14ac:dyDescent="0.25">
      <c r="A8" s="270"/>
      <c r="B8" s="203" t="s">
        <v>20</v>
      </c>
      <c r="F8" s="270"/>
      <c r="G8" s="203" t="s">
        <v>21</v>
      </c>
      <c r="L8" s="270"/>
      <c r="M8" s="203" t="s">
        <v>22</v>
      </c>
    </row>
    <row r="9" spans="1:18" x14ac:dyDescent="0.2"/>
    <row r="10" spans="1:18" x14ac:dyDescent="0.2"/>
    <row r="11" spans="1:18" ht="18.75" customHeight="1" x14ac:dyDescent="0.2">
      <c r="A11" s="203" t="s">
        <v>6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</row>
    <row r="12" spans="1:18" x14ac:dyDescent="0.2"/>
    <row r="13" spans="1:18" x14ac:dyDescent="0.2">
      <c r="A13" s="203" t="s">
        <v>7</v>
      </c>
    </row>
    <row r="14" spans="1:18" x14ac:dyDescent="0.2"/>
    <row r="15" spans="1:18" x14ac:dyDescent="0.2">
      <c r="A15" s="203" t="s">
        <v>8</v>
      </c>
    </row>
    <row r="16" spans="1:18" x14ac:dyDescent="0.2"/>
    <row r="17" spans="1:18" x14ac:dyDescent="0.2">
      <c r="A17" s="203" t="s">
        <v>9</v>
      </c>
    </row>
    <row r="18" spans="1:18" x14ac:dyDescent="0.2"/>
    <row r="19" spans="1:18" x14ac:dyDescent="0.2">
      <c r="A19" s="272" t="s">
        <v>10</v>
      </c>
    </row>
    <row r="20" spans="1:18" ht="18.75" customHeight="1" x14ac:dyDescent="0.2">
      <c r="A20" s="273" t="s">
        <v>246</v>
      </c>
      <c r="B20" s="274"/>
      <c r="C20" s="274"/>
      <c r="D20" s="274"/>
      <c r="E20" s="274"/>
      <c r="F20" s="274"/>
      <c r="G20" s="275"/>
      <c r="I20" s="273" t="s">
        <v>12</v>
      </c>
      <c r="J20" s="274"/>
      <c r="K20" s="274"/>
      <c r="L20" s="274"/>
      <c r="M20" s="275"/>
      <c r="O20" s="273" t="s">
        <v>14</v>
      </c>
      <c r="P20" s="274"/>
      <c r="Q20" s="274"/>
      <c r="R20" s="275"/>
    </row>
    <row r="21" spans="1:18" ht="29.25" customHeight="1" x14ac:dyDescent="0.2">
      <c r="A21" s="276" t="s">
        <v>1</v>
      </c>
      <c r="B21" s="271"/>
      <c r="C21" s="271"/>
      <c r="D21" s="271"/>
      <c r="E21" s="271"/>
      <c r="F21" s="271"/>
      <c r="G21" s="277"/>
      <c r="H21" s="278" t="s">
        <v>11</v>
      </c>
      <c r="I21" s="276"/>
      <c r="J21" s="271"/>
      <c r="K21" s="271"/>
      <c r="L21" s="271"/>
      <c r="M21" s="277"/>
      <c r="N21" s="278" t="s">
        <v>13</v>
      </c>
      <c r="O21" s="276" t="s">
        <v>1</v>
      </c>
      <c r="P21" s="271"/>
      <c r="Q21" s="271"/>
      <c r="R21" s="277"/>
    </row>
    <row r="22" spans="1:18" x14ac:dyDescent="0.2"/>
    <row r="23" spans="1:18" x14ac:dyDescent="0.2">
      <c r="A23" s="272" t="s">
        <v>23</v>
      </c>
    </row>
    <row r="24" spans="1:18" ht="20.25" customHeight="1" x14ac:dyDescent="0.2">
      <c r="A24" s="273" t="s">
        <v>246</v>
      </c>
      <c r="B24" s="274"/>
      <c r="C24" s="274"/>
      <c r="D24" s="274"/>
      <c r="E24" s="274"/>
      <c r="F24" s="274"/>
      <c r="G24" s="275"/>
      <c r="I24" s="273" t="s">
        <v>12</v>
      </c>
      <c r="J24" s="274"/>
      <c r="K24" s="274"/>
      <c r="L24" s="274"/>
      <c r="M24" s="275"/>
      <c r="O24" s="273" t="s">
        <v>14</v>
      </c>
      <c r="P24" s="274"/>
      <c r="Q24" s="274"/>
      <c r="R24" s="275"/>
    </row>
    <row r="25" spans="1:18" ht="25.5" customHeight="1" x14ac:dyDescent="0.2">
      <c r="A25" s="276" t="s">
        <v>1</v>
      </c>
      <c r="B25" s="271"/>
      <c r="C25" s="271"/>
      <c r="D25" s="271"/>
      <c r="E25" s="271"/>
      <c r="F25" s="271"/>
      <c r="G25" s="277"/>
      <c r="H25" s="278" t="s">
        <v>11</v>
      </c>
      <c r="I25" s="276"/>
      <c r="J25" s="271"/>
      <c r="K25" s="271"/>
      <c r="L25" s="271"/>
      <c r="M25" s="277"/>
      <c r="N25" s="278" t="s">
        <v>13</v>
      </c>
      <c r="O25" s="276" t="s">
        <v>1</v>
      </c>
      <c r="P25" s="271"/>
      <c r="Q25" s="271"/>
      <c r="R25" s="277"/>
    </row>
    <row r="26" spans="1:18" x14ac:dyDescent="0.2"/>
    <row r="27" spans="1:18" x14ac:dyDescent="0.2"/>
    <row r="28" spans="1:18" x14ac:dyDescent="0.2">
      <c r="A28" s="203" t="s">
        <v>15</v>
      </c>
      <c r="B28" s="279"/>
      <c r="C28" s="203" t="s">
        <v>16</v>
      </c>
      <c r="I28" s="279"/>
      <c r="J28" s="203" t="s">
        <v>17</v>
      </c>
    </row>
    <row r="29" spans="1:18" x14ac:dyDescent="0.2"/>
    <row r="30" spans="1:18" x14ac:dyDescent="0.2">
      <c r="A30" s="203" t="s">
        <v>18</v>
      </c>
    </row>
    <row r="31" spans="1:18" ht="23.25" customHeight="1" x14ac:dyDescent="0.2">
      <c r="A31" s="203" t="s">
        <v>49</v>
      </c>
    </row>
    <row r="32" spans="1:18" x14ac:dyDescent="0.2"/>
    <row r="33" spans="1:18" ht="19.5" customHeight="1" x14ac:dyDescent="0.2">
      <c r="A33" s="272" t="s">
        <v>10</v>
      </c>
    </row>
    <row r="34" spans="1:18" ht="18" customHeight="1" x14ac:dyDescent="0.2"/>
    <row r="35" spans="1:18" ht="18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</row>
    <row r="36" spans="1:18" ht="18" customHeight="1" x14ac:dyDescent="0.2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</row>
    <row r="37" spans="1:18" ht="18" customHeight="1" x14ac:dyDescent="0.2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</row>
    <row r="38" spans="1:18" ht="18" customHeight="1" x14ac:dyDescent="0.2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</row>
    <row r="39" spans="1:18" ht="18" customHeight="1" x14ac:dyDescent="0.2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</row>
    <row r="40" spans="1:18" x14ac:dyDescent="0.2"/>
    <row r="41" spans="1:18" x14ac:dyDescent="0.2"/>
    <row r="42" spans="1:18" x14ac:dyDescent="0.2"/>
    <row r="43" spans="1:18" x14ac:dyDescent="0.2"/>
    <row r="44" spans="1:18" x14ac:dyDescent="0.2"/>
    <row r="45" spans="1:18" x14ac:dyDescent="0.2"/>
    <row r="46" spans="1:18" x14ac:dyDescent="0.2">
      <c r="A46" s="271"/>
      <c r="B46" s="271"/>
      <c r="C46" s="271"/>
      <c r="D46" s="271"/>
      <c r="K46" s="271"/>
      <c r="L46" s="271"/>
      <c r="M46" s="271"/>
      <c r="N46" s="271"/>
      <c r="O46" s="271"/>
      <c r="P46" s="271"/>
      <c r="Q46" s="271"/>
      <c r="R46" s="271"/>
    </row>
    <row r="47" spans="1:18" x14ac:dyDescent="0.2">
      <c r="A47" s="671" t="s">
        <v>51</v>
      </c>
      <c r="B47" s="671"/>
      <c r="C47" s="671"/>
      <c r="D47" s="671"/>
      <c r="K47" s="671" t="s">
        <v>50</v>
      </c>
      <c r="L47" s="671"/>
      <c r="M47" s="671"/>
      <c r="N47" s="671"/>
      <c r="O47" s="671"/>
      <c r="P47" s="671"/>
      <c r="Q47" s="671"/>
      <c r="R47" s="671"/>
    </row>
    <row r="48" spans="1:18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>
      <c r="A54" s="203" t="s">
        <v>242</v>
      </c>
    </row>
  </sheetData>
  <sheetProtection password="C4D0" sheet="1" objects="1" scenarios="1"/>
  <mergeCells count="4">
    <mergeCell ref="A47:D47"/>
    <mergeCell ref="K47:R47"/>
    <mergeCell ref="A2:R2"/>
    <mergeCell ref="A4:R4"/>
  </mergeCells>
  <phoneticPr fontId="2" type="noConversion"/>
  <printOptions horizontalCentered="1" verticalCentered="1"/>
  <pageMargins left="0.74803149606299213" right="0.78740157480314965" top="0.7" bottom="0.84" header="0.51181102362204722" footer="0.51181102362204722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R113"/>
  <sheetViews>
    <sheetView showGridLines="0" showRowColHeaders="0" zoomScaleNormal="100" workbookViewId="0">
      <selection activeCell="P69" sqref="P69:Q70"/>
    </sheetView>
  </sheetViews>
  <sheetFormatPr baseColWidth="10" defaultColWidth="0" defaultRowHeight="12.75" zeroHeight="1" x14ac:dyDescent="0.2"/>
  <cols>
    <col min="1" max="18" width="5.5703125" style="203" customWidth="1"/>
    <col min="19" max="16384" width="11.42578125" style="203" hidden="1"/>
  </cols>
  <sheetData>
    <row r="1" spans="1:18" ht="15.75" x14ac:dyDescent="0.2">
      <c r="A1" s="673" t="s">
        <v>52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</row>
    <row r="2" spans="1:18" ht="15.75" x14ac:dyDescent="0.25">
      <c r="A2" s="674" t="s">
        <v>53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</row>
    <row r="3" spans="1:18" ht="15.75" x14ac:dyDescent="0.2">
      <c r="A3" s="675" t="s">
        <v>54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</row>
    <row r="4" spans="1:18" x14ac:dyDescent="0.2">
      <c r="A4" s="676"/>
      <c r="B4" s="676"/>
      <c r="C4" s="676"/>
      <c r="D4" s="201"/>
      <c r="E4" s="201"/>
      <c r="F4" s="201"/>
      <c r="G4" s="676"/>
      <c r="H4" s="676"/>
      <c r="I4" s="676"/>
      <c r="J4" s="676"/>
      <c r="K4" s="676"/>
      <c r="L4" s="676"/>
      <c r="M4" s="676"/>
      <c r="N4" s="201"/>
      <c r="O4" s="201"/>
      <c r="P4" s="201"/>
      <c r="Q4" s="201"/>
      <c r="R4" s="201"/>
    </row>
    <row r="5" spans="1:18" ht="15.75" x14ac:dyDescent="0.2">
      <c r="A5" s="202" t="s">
        <v>55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</row>
    <row r="6" spans="1:18" ht="15.75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</row>
    <row r="7" spans="1:18" ht="15.75" x14ac:dyDescent="0.2">
      <c r="A7" s="201"/>
      <c r="B7" s="204"/>
      <c r="C7" s="205"/>
      <c r="D7" s="205"/>
      <c r="E7" s="205"/>
      <c r="F7" s="205"/>
      <c r="G7" s="205"/>
      <c r="H7" s="201"/>
      <c r="I7" s="201"/>
      <c r="J7" s="201"/>
      <c r="K7" s="201"/>
      <c r="L7" s="201"/>
      <c r="M7" s="206"/>
      <c r="N7" s="206"/>
      <c r="O7" s="206"/>
      <c r="P7" s="206"/>
      <c r="Q7" s="206"/>
      <c r="R7" s="206"/>
    </row>
    <row r="8" spans="1:18" ht="15.75" x14ac:dyDescent="0.25">
      <c r="A8" s="207" t="s">
        <v>56</v>
      </c>
      <c r="B8" s="208"/>
      <c r="C8" s="209"/>
      <c r="D8" s="209"/>
      <c r="E8" s="209"/>
      <c r="F8" s="209"/>
      <c r="G8" s="209"/>
      <c r="H8" s="209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18" ht="15.75" x14ac:dyDescent="0.25">
      <c r="A9" s="210"/>
      <c r="B9" s="21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8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15.75" x14ac:dyDescent="0.2">
      <c r="A11" s="212" t="s">
        <v>57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</row>
    <row r="12" spans="1:18" ht="18.75" x14ac:dyDescent="0.3">
      <c r="A12" s="212"/>
      <c r="B12" s="212"/>
      <c r="C12" s="212"/>
      <c r="D12" s="212"/>
      <c r="E12" s="212"/>
      <c r="F12" s="212"/>
      <c r="H12" s="212"/>
      <c r="I12" s="212"/>
      <c r="J12" s="212"/>
      <c r="K12" s="212"/>
      <c r="L12" s="212"/>
      <c r="M12" s="212"/>
      <c r="N12" s="213"/>
      <c r="O12" s="212"/>
      <c r="P12" s="212"/>
      <c r="Q12" s="212"/>
      <c r="R12" s="212"/>
    </row>
    <row r="13" spans="1:18" ht="18.75" x14ac:dyDescent="0.3">
      <c r="A13" s="201"/>
      <c r="B13" s="201"/>
      <c r="C13" s="201"/>
      <c r="D13" s="201"/>
      <c r="E13" s="201"/>
      <c r="F13" s="201"/>
      <c r="H13" s="201"/>
      <c r="J13" s="201"/>
      <c r="K13" s="201"/>
      <c r="L13" s="201"/>
      <c r="M13" s="201"/>
      <c r="N13" s="201"/>
      <c r="O13" s="213"/>
      <c r="P13" s="201"/>
      <c r="Q13" s="201"/>
      <c r="R13" s="201"/>
    </row>
    <row r="14" spans="1:18" ht="18.75" x14ac:dyDescent="0.3">
      <c r="A14" s="202" t="s">
        <v>243</v>
      </c>
      <c r="B14" s="202"/>
      <c r="C14" s="202"/>
      <c r="D14" s="202"/>
      <c r="E14" s="202"/>
      <c r="F14" s="202"/>
      <c r="H14" s="202"/>
      <c r="J14" s="202"/>
      <c r="K14" s="202"/>
      <c r="L14" s="202"/>
      <c r="N14" s="213"/>
    </row>
    <row r="15" spans="1:18" ht="18.75" x14ac:dyDescent="0.3">
      <c r="A15" s="202"/>
      <c r="B15" s="202"/>
      <c r="C15" s="202"/>
      <c r="D15" s="202"/>
      <c r="E15" s="202"/>
      <c r="F15" s="202"/>
      <c r="H15" s="213"/>
      <c r="J15" s="202"/>
      <c r="K15" s="202"/>
      <c r="L15" s="202"/>
      <c r="M15" s="202"/>
      <c r="N15" s="202"/>
    </row>
    <row r="16" spans="1:18" x14ac:dyDescent="0.2">
      <c r="A16" s="201"/>
      <c r="B16" s="201"/>
      <c r="C16" s="201"/>
      <c r="D16" s="201"/>
      <c r="E16" s="201"/>
      <c r="F16" s="201"/>
      <c r="H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ht="15.75" x14ac:dyDescent="0.2">
      <c r="A17" s="214" t="s">
        <v>58</v>
      </c>
      <c r="B17" s="214"/>
      <c r="C17" s="214"/>
      <c r="D17" s="214"/>
      <c r="F17" s="202"/>
      <c r="H17" s="202"/>
      <c r="J17" s="202"/>
      <c r="K17" s="202"/>
      <c r="L17" s="202"/>
      <c r="M17" s="202"/>
      <c r="N17" s="202"/>
      <c r="O17" s="202"/>
      <c r="P17" s="202"/>
      <c r="Q17" s="202"/>
      <c r="R17" s="202"/>
    </row>
    <row r="18" spans="1:18" x14ac:dyDescent="0.2">
      <c r="A18" s="201"/>
      <c r="B18" s="201"/>
      <c r="C18" s="201"/>
      <c r="D18" s="201"/>
      <c r="E18" s="201"/>
      <c r="F18" s="201"/>
      <c r="H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ht="15.75" x14ac:dyDescent="0.2">
      <c r="A19" s="215" t="s">
        <v>59</v>
      </c>
      <c r="B19" s="216"/>
      <c r="C19" s="205"/>
      <c r="D19" s="205"/>
      <c r="E19" s="205"/>
      <c r="F19" s="205"/>
      <c r="H19" s="205"/>
      <c r="J19" s="205"/>
      <c r="N19" s="201"/>
      <c r="O19" s="201"/>
      <c r="P19" s="201"/>
      <c r="Q19" s="201"/>
      <c r="R19" s="201"/>
    </row>
    <row r="20" spans="1:18" ht="16.5" thickBot="1" x14ac:dyDescent="0.3">
      <c r="A20" s="217" t="s">
        <v>60</v>
      </c>
      <c r="B20" s="217"/>
      <c r="C20" s="217"/>
      <c r="D20" s="217"/>
      <c r="E20" s="217"/>
      <c r="F20" s="217"/>
      <c r="H20" s="217"/>
      <c r="J20" s="217" t="s">
        <v>61</v>
      </c>
      <c r="K20" s="218"/>
      <c r="L20" s="217"/>
      <c r="N20" s="219" t="s">
        <v>62</v>
      </c>
      <c r="O20" s="220"/>
      <c r="P20" s="221" t="s">
        <v>63</v>
      </c>
      <c r="Q20" s="221"/>
    </row>
    <row r="21" spans="1:18" ht="16.5" thickBot="1" x14ac:dyDescent="0.25">
      <c r="A21" s="222" t="s">
        <v>64</v>
      </c>
      <c r="B21" s="677"/>
      <c r="C21" s="678"/>
      <c r="D21" s="223" t="s">
        <v>1</v>
      </c>
      <c r="E21" s="677"/>
      <c r="F21" s="679"/>
      <c r="H21" s="224" t="s">
        <v>11</v>
      </c>
      <c r="J21" s="680"/>
      <c r="K21" s="679"/>
      <c r="L21" s="204"/>
      <c r="M21" s="224" t="s">
        <v>13</v>
      </c>
      <c r="N21" s="225" t="s">
        <v>64</v>
      </c>
      <c r="O21" s="226"/>
      <c r="P21" s="225" t="s">
        <v>1</v>
      </c>
      <c r="Q21" s="227"/>
    </row>
    <row r="22" spans="1:18" x14ac:dyDescent="0.2">
      <c r="A22" s="201"/>
      <c r="B22" s="201"/>
      <c r="C22" s="201"/>
      <c r="D22" s="201"/>
      <c r="E22" s="201"/>
      <c r="F22" s="201"/>
      <c r="H22" s="201"/>
      <c r="J22" s="201"/>
      <c r="K22" s="201"/>
      <c r="L22" s="201"/>
      <c r="M22" s="201"/>
      <c r="N22" s="201"/>
      <c r="O22" s="201"/>
      <c r="P22" s="201"/>
      <c r="Q22" s="228"/>
      <c r="R22" s="228"/>
    </row>
    <row r="23" spans="1:18" ht="15.75" x14ac:dyDescent="0.2">
      <c r="A23" s="229" t="s">
        <v>244</v>
      </c>
      <c r="B23" s="229"/>
      <c r="C23" s="202"/>
      <c r="D23" s="202"/>
      <c r="E23" s="201"/>
      <c r="F23" s="201"/>
      <c r="H23" s="201"/>
      <c r="J23" s="201"/>
      <c r="K23" s="201"/>
      <c r="L23" s="201"/>
      <c r="M23" s="201"/>
      <c r="N23" s="201"/>
      <c r="O23" s="201"/>
      <c r="P23" s="201"/>
      <c r="Q23" s="228"/>
      <c r="R23" s="228"/>
    </row>
    <row r="24" spans="1:18" ht="16.5" thickBot="1" x14ac:dyDescent="0.3">
      <c r="A24" s="217" t="s">
        <v>60</v>
      </c>
      <c r="B24" s="217"/>
      <c r="C24" s="217"/>
      <c r="D24" s="217"/>
      <c r="E24" s="217"/>
      <c r="F24" s="217"/>
      <c r="H24" s="217"/>
      <c r="J24" s="217" t="s">
        <v>61</v>
      </c>
      <c r="K24" s="217"/>
      <c r="M24" s="217"/>
      <c r="N24" s="221" t="s">
        <v>62</v>
      </c>
      <c r="O24" s="230"/>
      <c r="P24" s="231" t="s">
        <v>63</v>
      </c>
      <c r="Q24" s="221"/>
    </row>
    <row r="25" spans="1:18" ht="16.5" thickBot="1" x14ac:dyDescent="0.25">
      <c r="A25" s="222" t="s">
        <v>64</v>
      </c>
      <c r="B25" s="677"/>
      <c r="C25" s="678"/>
      <c r="D25" s="223" t="s">
        <v>1</v>
      </c>
      <c r="E25" s="677"/>
      <c r="F25" s="679"/>
      <c r="H25" s="224" t="s">
        <v>11</v>
      </c>
      <c r="J25" s="680"/>
      <c r="K25" s="679"/>
      <c r="L25" s="204"/>
      <c r="M25" s="224" t="s">
        <v>13</v>
      </c>
      <c r="N25" s="225" t="s">
        <v>64</v>
      </c>
      <c r="O25" s="232"/>
      <c r="P25" s="232" t="s">
        <v>1</v>
      </c>
      <c r="Q25" s="233"/>
    </row>
    <row r="26" spans="1:18" ht="15.75" x14ac:dyDescent="0.2">
      <c r="A26" s="212"/>
      <c r="B26" s="224"/>
      <c r="C26" s="224"/>
      <c r="D26" s="212"/>
      <c r="E26" s="224"/>
      <c r="F26" s="224"/>
      <c r="H26" s="204"/>
      <c r="J26" s="204"/>
      <c r="K26" s="224"/>
      <c r="L26" s="224"/>
      <c r="M26" s="224"/>
      <c r="N26" s="224"/>
      <c r="O26" s="234"/>
      <c r="P26" s="234"/>
      <c r="Q26" s="234"/>
      <c r="R26" s="234"/>
    </row>
    <row r="27" spans="1:18" ht="15.75" x14ac:dyDescent="0.2">
      <c r="A27" s="212"/>
      <c r="B27" s="224"/>
      <c r="C27" s="224"/>
      <c r="D27" s="212"/>
      <c r="E27" s="224"/>
      <c r="F27" s="224"/>
      <c r="H27" s="204"/>
      <c r="J27" s="204"/>
      <c r="K27" s="224"/>
      <c r="L27" s="224"/>
      <c r="M27" s="224"/>
      <c r="N27" s="224"/>
      <c r="O27" s="234"/>
      <c r="P27" s="234"/>
      <c r="Q27" s="234"/>
      <c r="R27" s="234"/>
    </row>
    <row r="28" spans="1:18" ht="15.75" x14ac:dyDescent="0.25">
      <c r="A28" s="235" t="s">
        <v>65</v>
      </c>
      <c r="B28" s="236"/>
      <c r="C28" s="236"/>
      <c r="D28" s="237"/>
      <c r="E28" s="238"/>
      <c r="F28" s="239" t="s">
        <v>64</v>
      </c>
      <c r="G28" s="240"/>
      <c r="H28" s="241"/>
      <c r="J28" s="242"/>
      <c r="K28" s="243"/>
      <c r="L28" s="201"/>
      <c r="M28" s="201"/>
      <c r="N28" s="201"/>
      <c r="O28" s="201"/>
      <c r="P28" s="201"/>
      <c r="Q28" s="201"/>
      <c r="R28" s="201"/>
    </row>
    <row r="29" spans="1:18" ht="15.75" x14ac:dyDescent="0.25">
      <c r="A29" s="244" t="s">
        <v>66</v>
      </c>
      <c r="B29" s="245"/>
      <c r="C29" s="245"/>
      <c r="D29" s="246"/>
      <c r="E29" s="238"/>
      <c r="F29" s="247" t="s">
        <v>64</v>
      </c>
      <c r="G29" s="248"/>
      <c r="H29" s="249"/>
      <c r="J29" s="250"/>
      <c r="K29" s="251"/>
      <c r="L29" s="201"/>
      <c r="M29" s="201"/>
      <c r="N29" s="201"/>
      <c r="O29" s="201"/>
      <c r="P29" s="201"/>
      <c r="Q29" s="201"/>
      <c r="R29" s="201"/>
    </row>
    <row r="30" spans="1:18" x14ac:dyDescent="0.2">
      <c r="N30" s="201"/>
    </row>
    <row r="31" spans="1:18" x14ac:dyDescent="0.2">
      <c r="A31" s="676"/>
      <c r="B31" s="676"/>
      <c r="C31" s="676"/>
      <c r="D31" s="201"/>
      <c r="E31" s="201"/>
      <c r="F31" s="201"/>
      <c r="G31" s="676"/>
      <c r="H31" s="676"/>
      <c r="I31" s="676"/>
      <c r="J31" s="676"/>
      <c r="K31" s="676"/>
      <c r="L31" s="676"/>
      <c r="M31" s="676"/>
      <c r="N31" s="201"/>
      <c r="O31" s="201"/>
      <c r="P31" s="201"/>
      <c r="Q31" s="201"/>
      <c r="R31" s="201"/>
    </row>
    <row r="32" spans="1:18" x14ac:dyDescent="0.2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</row>
    <row r="33" spans="1:18" ht="15.75" x14ac:dyDescent="0.25">
      <c r="A33" s="252" t="s">
        <v>67</v>
      </c>
      <c r="B33" s="212"/>
      <c r="C33" s="212"/>
      <c r="D33" s="212"/>
      <c r="E33" s="212"/>
      <c r="F33" s="252"/>
      <c r="G33" s="253"/>
      <c r="H33" s="212"/>
      <c r="I33" s="212"/>
      <c r="J33" s="254"/>
      <c r="K33" s="212"/>
      <c r="L33" s="204"/>
      <c r="M33" s="204"/>
      <c r="N33" s="204"/>
      <c r="O33" s="204"/>
      <c r="P33" s="204"/>
      <c r="Q33" s="204"/>
      <c r="R33" s="204"/>
    </row>
    <row r="34" spans="1:18" ht="15.75" x14ac:dyDescent="0.25">
      <c r="A34" s="252" t="s">
        <v>68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01"/>
      <c r="M34" s="201"/>
      <c r="N34" s="201"/>
      <c r="O34" s="204"/>
      <c r="P34" s="204"/>
      <c r="Q34" s="204"/>
      <c r="R34" s="204"/>
    </row>
    <row r="35" spans="1:18" x14ac:dyDescent="0.2">
      <c r="O35" s="204"/>
      <c r="P35" s="204"/>
      <c r="Q35" s="204"/>
      <c r="R35" s="204"/>
    </row>
    <row r="36" spans="1:18" x14ac:dyDescent="0.2">
      <c r="O36" s="201"/>
      <c r="P36" s="201"/>
      <c r="Q36" s="201"/>
      <c r="R36" s="201"/>
    </row>
    <row r="37" spans="1:18" ht="15.75" x14ac:dyDescent="0.2">
      <c r="A37" s="681" t="s">
        <v>69</v>
      </c>
      <c r="B37" s="681"/>
      <c r="C37" s="681"/>
      <c r="D37" s="681"/>
      <c r="E37" s="681"/>
      <c r="F37" s="681"/>
      <c r="G37" s="681"/>
      <c r="H37" s="681"/>
      <c r="I37" s="681"/>
      <c r="J37" s="681"/>
      <c r="K37" s="676"/>
      <c r="L37" s="676"/>
      <c r="M37" s="676"/>
      <c r="N37" s="201"/>
      <c r="O37" s="201"/>
      <c r="P37" s="201"/>
      <c r="Q37" s="201"/>
      <c r="R37" s="201"/>
    </row>
    <row r="38" spans="1:18" ht="13.5" thickBot="1" x14ac:dyDescent="0.25">
      <c r="A38" s="682"/>
      <c r="B38" s="682"/>
      <c r="C38" s="682"/>
      <c r="D38" s="201"/>
      <c r="E38" s="201"/>
      <c r="F38" s="201"/>
      <c r="G38" s="682"/>
      <c r="H38" s="682"/>
      <c r="I38" s="682"/>
      <c r="J38" s="682"/>
      <c r="K38" s="682"/>
      <c r="L38" s="682"/>
      <c r="M38" s="682"/>
      <c r="N38" s="201"/>
      <c r="O38" s="201"/>
      <c r="P38" s="201"/>
      <c r="Q38" s="201"/>
      <c r="R38" s="201"/>
    </row>
    <row r="39" spans="1:18" ht="20.25" customHeight="1" thickBot="1" x14ac:dyDescent="0.25">
      <c r="A39" s="683"/>
      <c r="B39" s="683"/>
      <c r="C39" s="683"/>
      <c r="D39" s="255"/>
      <c r="E39" s="255"/>
      <c r="F39" s="255"/>
      <c r="G39" s="683"/>
      <c r="H39" s="683"/>
      <c r="I39" s="683"/>
      <c r="J39" s="683"/>
      <c r="K39" s="683"/>
      <c r="L39" s="683"/>
      <c r="M39" s="683"/>
      <c r="N39" s="255"/>
      <c r="O39" s="255"/>
      <c r="P39" s="255"/>
      <c r="Q39" s="255"/>
      <c r="R39" s="255"/>
    </row>
    <row r="40" spans="1:18" ht="20.25" customHeight="1" thickBot="1" x14ac:dyDescent="0.25">
      <c r="A40" s="683"/>
      <c r="B40" s="683"/>
      <c r="C40" s="683"/>
      <c r="D40" s="256"/>
      <c r="E40" s="256"/>
      <c r="F40" s="256"/>
      <c r="G40" s="683"/>
      <c r="H40" s="683"/>
      <c r="I40" s="683"/>
      <c r="J40" s="683"/>
      <c r="K40" s="683"/>
      <c r="L40" s="683"/>
      <c r="M40" s="683"/>
      <c r="N40" s="256"/>
      <c r="O40" s="256"/>
      <c r="P40" s="256"/>
      <c r="Q40" s="256"/>
      <c r="R40" s="256"/>
    </row>
    <row r="41" spans="1:18" ht="20.25" customHeight="1" thickBot="1" x14ac:dyDescent="0.25">
      <c r="A41" s="683"/>
      <c r="B41" s="683"/>
      <c r="C41" s="683"/>
      <c r="D41" s="256"/>
      <c r="E41" s="256"/>
      <c r="F41" s="256"/>
      <c r="G41" s="683"/>
      <c r="H41" s="683"/>
      <c r="I41" s="683"/>
      <c r="J41" s="683"/>
      <c r="K41" s="683"/>
      <c r="L41" s="683"/>
      <c r="M41" s="683"/>
      <c r="N41" s="256"/>
      <c r="O41" s="256"/>
      <c r="P41" s="256"/>
      <c r="Q41" s="256"/>
      <c r="R41" s="256"/>
    </row>
    <row r="42" spans="1:18" ht="20.25" customHeight="1" thickBot="1" x14ac:dyDescent="0.25">
      <c r="A42" s="683"/>
      <c r="B42" s="683"/>
      <c r="C42" s="683"/>
      <c r="D42" s="256"/>
      <c r="E42" s="256"/>
      <c r="F42" s="256"/>
      <c r="G42" s="683"/>
      <c r="H42" s="683"/>
      <c r="I42" s="683"/>
      <c r="J42" s="683"/>
      <c r="K42" s="683"/>
      <c r="L42" s="683"/>
      <c r="M42" s="683"/>
      <c r="N42" s="256"/>
      <c r="O42" s="256"/>
      <c r="P42" s="256"/>
      <c r="Q42" s="256"/>
      <c r="R42" s="256"/>
    </row>
    <row r="43" spans="1:18" x14ac:dyDescent="0.2">
      <c r="A43" s="257"/>
      <c r="B43" s="257"/>
      <c r="C43" s="257"/>
      <c r="D43" s="204"/>
      <c r="E43" s="204"/>
      <c r="F43" s="204"/>
      <c r="G43" s="257"/>
      <c r="H43" s="257"/>
      <c r="I43" s="257"/>
      <c r="J43" s="257"/>
      <c r="K43" s="257"/>
      <c r="L43" s="257"/>
      <c r="M43" s="257"/>
      <c r="N43" s="204"/>
      <c r="O43" s="204"/>
      <c r="P43" s="204"/>
      <c r="Q43" s="204"/>
      <c r="R43" s="204"/>
    </row>
    <row r="44" spans="1:18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O44" s="201"/>
      <c r="P44" s="201"/>
      <c r="Q44" s="201"/>
      <c r="R44" s="201"/>
    </row>
    <row r="45" spans="1:18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8" x14ac:dyDescent="0.2">
      <c r="L46" s="258"/>
      <c r="M46" s="258"/>
      <c r="N46" s="258"/>
      <c r="O46" s="258"/>
      <c r="P46" s="258"/>
      <c r="Q46" s="258"/>
      <c r="R46" s="258"/>
    </row>
    <row r="47" spans="1:18" x14ac:dyDescent="0.2">
      <c r="A47" s="204"/>
    </row>
    <row r="48" spans="1:18" x14ac:dyDescent="0.2"/>
    <row r="49" spans="1:18" x14ac:dyDescent="0.2"/>
    <row r="50" spans="1:18" x14ac:dyDescent="0.2"/>
    <row r="51" spans="1:18" x14ac:dyDescent="0.2">
      <c r="A51" s="203" t="s">
        <v>242</v>
      </c>
    </row>
    <row r="52" spans="1:18" x14ac:dyDescent="0.2"/>
    <row r="53" spans="1:18" x14ac:dyDescent="0.2"/>
    <row r="54" spans="1:18" x14ac:dyDescent="0.2"/>
    <row r="55" spans="1:18" x14ac:dyDescent="0.2"/>
    <row r="56" spans="1:18" x14ac:dyDescent="0.2"/>
    <row r="57" spans="1:18" ht="15.75" x14ac:dyDescent="0.2">
      <c r="A57" s="673" t="s">
        <v>70</v>
      </c>
      <c r="B57" s="673"/>
      <c r="C57" s="673"/>
      <c r="D57" s="673"/>
      <c r="E57" s="673"/>
      <c r="F57" s="673"/>
      <c r="G57" s="673"/>
      <c r="H57" s="673"/>
      <c r="I57" s="673"/>
      <c r="J57" s="673"/>
      <c r="K57" s="673"/>
      <c r="L57" s="673"/>
      <c r="M57" s="673"/>
      <c r="N57" s="673"/>
      <c r="O57" s="673"/>
      <c r="P57" s="673"/>
      <c r="Q57" s="673"/>
      <c r="R57" s="673"/>
    </row>
    <row r="58" spans="1:18" x14ac:dyDescent="0.2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</row>
    <row r="59" spans="1:18" ht="15.75" x14ac:dyDescent="0.2">
      <c r="A59" s="684" t="s">
        <v>71</v>
      </c>
      <c r="B59" s="684"/>
      <c r="C59" s="684"/>
      <c r="D59" s="684"/>
      <c r="E59" s="684"/>
      <c r="F59" s="684"/>
      <c r="G59" s="684"/>
      <c r="H59" s="684"/>
      <c r="I59" s="684"/>
      <c r="J59" s="684"/>
      <c r="K59" s="684"/>
      <c r="L59" s="684"/>
      <c r="M59" s="684"/>
      <c r="N59" s="684"/>
      <c r="O59" s="684"/>
      <c r="P59" s="684"/>
      <c r="Q59" s="684"/>
      <c r="R59" s="684"/>
    </row>
    <row r="60" spans="1:18" x14ac:dyDescent="0.2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18" ht="15.75" x14ac:dyDescent="0.2">
      <c r="A61" s="685" t="s">
        <v>72</v>
      </c>
      <c r="B61" s="685"/>
      <c r="C61" s="685"/>
      <c r="D61" s="685"/>
      <c r="E61" s="685"/>
      <c r="F61" s="685"/>
      <c r="G61" s="685"/>
      <c r="H61" s="685"/>
      <c r="I61" s="685"/>
      <c r="J61" s="685"/>
      <c r="K61" s="685"/>
      <c r="L61" s="685"/>
      <c r="M61" s="685"/>
      <c r="N61" s="685"/>
      <c r="O61" s="685"/>
      <c r="P61" s="685"/>
      <c r="Q61" s="685"/>
      <c r="R61" s="201"/>
    </row>
    <row r="62" spans="1:18" ht="13.5" thickBot="1" x14ac:dyDescent="0.25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</row>
    <row r="63" spans="1:18" ht="13.5" thickBot="1" x14ac:dyDescent="0.25">
      <c r="A63" s="259"/>
      <c r="B63" s="686" t="s">
        <v>73</v>
      </c>
      <c r="C63" s="687"/>
      <c r="D63" s="687"/>
      <c r="E63" s="688"/>
      <c r="F63" s="259"/>
      <c r="G63" s="686" t="s">
        <v>74</v>
      </c>
      <c r="H63" s="687"/>
      <c r="I63" s="687"/>
      <c r="J63" s="687"/>
      <c r="K63" s="201"/>
      <c r="L63" s="259"/>
      <c r="M63" s="260" t="s">
        <v>75</v>
      </c>
      <c r="N63" s="204"/>
      <c r="O63" s="204"/>
      <c r="P63" s="201"/>
      <c r="Q63" s="201"/>
      <c r="R63" s="201"/>
    </row>
    <row r="64" spans="1:18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</row>
    <row r="65" spans="1:18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8" ht="16.5" thickBot="1" x14ac:dyDescent="0.25">
      <c r="A66" s="215" t="s">
        <v>86</v>
      </c>
      <c r="B66" s="261"/>
      <c r="C66" s="262"/>
      <c r="D66" s="256"/>
      <c r="E66" s="256"/>
      <c r="F66" s="256"/>
      <c r="G66" s="256"/>
      <c r="H66" s="256"/>
      <c r="I66" s="256"/>
      <c r="J66" s="256"/>
      <c r="K66" s="256"/>
      <c r="L66" s="256"/>
      <c r="M66" s="201"/>
      <c r="N66" s="201"/>
      <c r="O66" s="201"/>
      <c r="P66" s="201"/>
      <c r="Q66" s="201"/>
      <c r="R66" s="201"/>
    </row>
    <row r="67" spans="1:18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8" x14ac:dyDescent="0.2">
      <c r="A68" s="687" t="s">
        <v>76</v>
      </c>
      <c r="B68" s="687"/>
      <c r="C68" s="687"/>
      <c r="D68" s="687"/>
      <c r="E68" s="687"/>
      <c r="F68" s="687"/>
      <c r="G68" s="687"/>
      <c r="H68" s="687"/>
      <c r="I68" s="687"/>
      <c r="J68" s="687"/>
      <c r="K68" s="687"/>
      <c r="L68" s="687"/>
      <c r="M68" s="687"/>
      <c r="N68" s="201"/>
      <c r="O68" s="201"/>
      <c r="P68" s="201"/>
      <c r="Q68" s="201"/>
      <c r="R68" s="201"/>
    </row>
    <row r="69" spans="1:18" x14ac:dyDescent="0.2">
      <c r="A69" s="204"/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1"/>
      <c r="O69" s="201"/>
      <c r="P69" s="201"/>
      <c r="Q69" s="201"/>
      <c r="R69" s="201"/>
    </row>
    <row r="70" spans="1:18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 ht="15.75" x14ac:dyDescent="0.2">
      <c r="A71" s="685" t="s">
        <v>77</v>
      </c>
      <c r="B71" s="685"/>
      <c r="C71" s="685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201"/>
      <c r="P71" s="201"/>
      <c r="Q71" s="201"/>
      <c r="R71" s="201"/>
    </row>
    <row r="72" spans="1:18" ht="15.75" x14ac:dyDescent="0.2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01"/>
      <c r="P72" s="201"/>
      <c r="Q72" s="201"/>
      <c r="R72" s="201"/>
    </row>
    <row r="73" spans="1:18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ht="15.75" x14ac:dyDescent="0.2">
      <c r="A74" s="685" t="s">
        <v>78</v>
      </c>
      <c r="B74" s="685"/>
      <c r="C74" s="685"/>
      <c r="D74" s="685"/>
      <c r="E74" s="685"/>
      <c r="F74" s="685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1:18" x14ac:dyDescent="0.2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</row>
    <row r="76" spans="1:18" ht="15.75" x14ac:dyDescent="0.2">
      <c r="A76" s="681" t="s">
        <v>79</v>
      </c>
      <c r="B76" s="681"/>
      <c r="C76" s="681"/>
      <c r="D76" s="681"/>
      <c r="E76" s="681"/>
      <c r="F76" s="68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</row>
    <row r="77" spans="1:18" ht="16.5" thickBot="1" x14ac:dyDescent="0.25">
      <c r="A77" s="215" t="s">
        <v>245</v>
      </c>
      <c r="B77" s="263"/>
      <c r="C77" s="263"/>
      <c r="D77" s="263"/>
      <c r="E77" s="263"/>
      <c r="F77" s="263"/>
      <c r="G77" s="263"/>
      <c r="H77" s="201"/>
      <c r="I77" s="221" t="s">
        <v>80</v>
      </c>
      <c r="J77" s="204"/>
      <c r="K77" s="204"/>
      <c r="L77" s="204"/>
      <c r="M77" s="204"/>
      <c r="N77" s="201"/>
      <c r="O77" s="681" t="s">
        <v>81</v>
      </c>
      <c r="P77" s="681"/>
      <c r="Q77" s="204"/>
      <c r="R77" s="204"/>
    </row>
    <row r="78" spans="1:18" ht="16.5" thickBot="1" x14ac:dyDescent="0.25">
      <c r="A78" s="264" t="s">
        <v>1</v>
      </c>
      <c r="B78" s="265"/>
      <c r="C78" s="265"/>
      <c r="D78" s="265"/>
      <c r="E78" s="266"/>
      <c r="F78" s="204"/>
      <c r="G78" s="224" t="s">
        <v>11</v>
      </c>
      <c r="I78" s="267"/>
      <c r="J78" s="265"/>
      <c r="K78" s="255"/>
      <c r="L78" s="268"/>
      <c r="M78" s="224" t="s">
        <v>13</v>
      </c>
      <c r="O78" s="264" t="s">
        <v>1</v>
      </c>
      <c r="P78" s="255"/>
      <c r="Q78" s="268"/>
      <c r="R78" s="204"/>
    </row>
    <row r="79" spans="1:18" ht="15.75" x14ac:dyDescent="0.2">
      <c r="A79" s="212"/>
      <c r="B79" s="212"/>
      <c r="C79" s="212"/>
      <c r="D79" s="212"/>
      <c r="E79" s="212"/>
      <c r="F79" s="204"/>
      <c r="G79" s="224"/>
      <c r="I79" s="204"/>
      <c r="J79" s="212"/>
      <c r="K79" s="204"/>
      <c r="L79" s="204"/>
      <c r="M79" s="224"/>
      <c r="O79" s="212"/>
      <c r="P79" s="204"/>
      <c r="Q79" s="204"/>
      <c r="R79" s="204"/>
    </row>
    <row r="80" spans="1:18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</row>
    <row r="81" spans="1:18" x14ac:dyDescent="0.2">
      <c r="A81" s="689" t="s">
        <v>82</v>
      </c>
      <c r="B81" s="689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</row>
    <row r="82" spans="1:18" ht="16.5" thickBot="1" x14ac:dyDescent="0.25">
      <c r="A82" s="215" t="s">
        <v>245</v>
      </c>
      <c r="B82" s="263"/>
      <c r="C82" s="263"/>
      <c r="D82" s="263"/>
      <c r="E82" s="263"/>
      <c r="F82" s="263"/>
      <c r="G82" s="263"/>
      <c r="H82" s="201"/>
      <c r="I82" s="221" t="s">
        <v>80</v>
      </c>
      <c r="J82" s="204"/>
      <c r="K82" s="204"/>
      <c r="L82" s="204"/>
      <c r="M82" s="204"/>
      <c r="N82" s="201"/>
      <c r="O82" s="681" t="s">
        <v>81</v>
      </c>
      <c r="P82" s="681"/>
      <c r="Q82" s="204"/>
      <c r="R82" s="204"/>
    </row>
    <row r="83" spans="1:18" ht="16.5" thickBot="1" x14ac:dyDescent="0.25">
      <c r="A83" s="264" t="s">
        <v>1</v>
      </c>
      <c r="B83" s="255"/>
      <c r="C83" s="255"/>
      <c r="D83" s="255"/>
      <c r="E83" s="268"/>
      <c r="F83" s="204"/>
      <c r="G83" s="224" t="s">
        <v>11</v>
      </c>
      <c r="I83" s="267"/>
      <c r="J83" s="255"/>
      <c r="K83" s="255"/>
      <c r="L83" s="268"/>
      <c r="M83" s="224" t="s">
        <v>13</v>
      </c>
      <c r="O83" s="264" t="s">
        <v>1</v>
      </c>
      <c r="P83" s="255"/>
      <c r="Q83" s="268"/>
      <c r="R83" s="204"/>
    </row>
    <row r="84" spans="1:18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</row>
    <row r="85" spans="1:18" ht="13.5" thickBot="1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</row>
    <row r="86" spans="1:18" ht="16.5" thickBot="1" x14ac:dyDescent="0.25">
      <c r="A86" s="212" t="s">
        <v>83</v>
      </c>
      <c r="B86" s="259"/>
      <c r="C86" s="269" t="s">
        <v>84</v>
      </c>
      <c r="D86" s="204"/>
      <c r="E86" s="204"/>
      <c r="F86" s="204"/>
      <c r="G86" s="201"/>
      <c r="H86" s="201"/>
      <c r="I86" s="259"/>
      <c r="J86" s="690" t="s">
        <v>85</v>
      </c>
      <c r="K86" s="685"/>
      <c r="L86" s="685"/>
      <c r="M86" s="685"/>
      <c r="N86" s="201"/>
      <c r="O86" s="201"/>
      <c r="P86" s="201"/>
      <c r="Q86" s="201"/>
      <c r="R86" s="201"/>
    </row>
    <row r="87" spans="1:18" ht="15.75" x14ac:dyDescent="0.2">
      <c r="A87" s="212"/>
      <c r="B87" s="204"/>
      <c r="C87" s="212"/>
      <c r="D87" s="204"/>
      <c r="E87" s="204"/>
      <c r="F87" s="204"/>
      <c r="G87" s="201"/>
      <c r="H87" s="201"/>
      <c r="I87" s="204"/>
      <c r="J87" s="212"/>
      <c r="K87" s="212"/>
      <c r="L87" s="212"/>
      <c r="M87" s="212"/>
      <c r="N87" s="201"/>
      <c r="O87" s="201"/>
      <c r="P87" s="201"/>
      <c r="Q87" s="201"/>
      <c r="R87" s="201"/>
    </row>
    <row r="88" spans="1:18" x14ac:dyDescent="0.2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</row>
    <row r="89" spans="1:18" ht="15.75" x14ac:dyDescent="0.2">
      <c r="A89" s="685" t="s">
        <v>88</v>
      </c>
      <c r="B89" s="685"/>
      <c r="C89" s="685"/>
      <c r="D89" s="685"/>
      <c r="E89" s="685"/>
      <c r="F89" s="685"/>
      <c r="G89" s="685"/>
      <c r="H89" s="685"/>
      <c r="I89" s="685"/>
      <c r="J89" s="685"/>
      <c r="K89" s="685"/>
      <c r="L89" s="685"/>
      <c r="M89" s="685"/>
      <c r="N89" s="685"/>
      <c r="O89" s="685"/>
      <c r="P89" s="685"/>
      <c r="Q89" s="685"/>
      <c r="R89" s="201"/>
    </row>
    <row r="90" spans="1:18" ht="15.75" x14ac:dyDescent="0.2">
      <c r="A90" s="685" t="s">
        <v>87</v>
      </c>
      <c r="B90" s="685"/>
      <c r="C90" s="685"/>
      <c r="D90" s="685"/>
      <c r="E90" s="685"/>
      <c r="F90" s="685"/>
      <c r="G90" s="685"/>
      <c r="H90" s="685"/>
      <c r="I90" s="685"/>
      <c r="J90" s="685"/>
      <c r="K90" s="685"/>
      <c r="L90" s="685"/>
      <c r="M90" s="685"/>
      <c r="N90" s="685"/>
      <c r="O90" s="685"/>
      <c r="P90" s="685"/>
      <c r="Q90" s="685"/>
      <c r="R90" s="201"/>
    </row>
    <row r="91" spans="1:18" ht="15.75" x14ac:dyDescent="0.2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01"/>
    </row>
    <row r="92" spans="1:18" x14ac:dyDescent="0.2"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</row>
    <row r="93" spans="1:18" ht="15.75" x14ac:dyDescent="0.2">
      <c r="A93" s="681" t="s">
        <v>79</v>
      </c>
      <c r="B93" s="681"/>
      <c r="C93" s="681"/>
      <c r="D93" s="681"/>
      <c r="E93" s="681"/>
      <c r="F93" s="68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</row>
    <row r="94" spans="1:18" ht="13.5" thickBot="1" x14ac:dyDescent="0.25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</row>
    <row r="95" spans="1:18" ht="20.25" customHeight="1" thickBot="1" x14ac:dyDescent="0.25">
      <c r="A95" s="255"/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</row>
    <row r="96" spans="1:18" ht="20.25" customHeight="1" thickBot="1" x14ac:dyDescent="0.25">
      <c r="A96" s="256"/>
      <c r="B96" s="256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</row>
    <row r="97" spans="1:18" ht="20.25" customHeight="1" thickBot="1" x14ac:dyDescent="0.25">
      <c r="A97" s="256"/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</row>
    <row r="98" spans="1:18" ht="20.25" customHeight="1" thickBot="1" x14ac:dyDescent="0.25">
      <c r="A98" s="256"/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</row>
    <row r="99" spans="1:18" ht="20.25" customHeight="1" thickBot="1" x14ac:dyDescent="0.25">
      <c r="A99" s="256"/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</row>
    <row r="100" spans="1:18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</row>
    <row r="101" spans="1:18" x14ac:dyDescent="0.2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 x14ac:dyDescent="0.2">
      <c r="A102" s="204"/>
    </row>
    <row r="103" spans="1:18" x14ac:dyDescent="0.2"/>
    <row r="104" spans="1:18" x14ac:dyDescent="0.2"/>
    <row r="105" spans="1:18" x14ac:dyDescent="0.2"/>
    <row r="106" spans="1:18" x14ac:dyDescent="0.2"/>
    <row r="107" spans="1:18" x14ac:dyDescent="0.2"/>
    <row r="108" spans="1:18" x14ac:dyDescent="0.2"/>
    <row r="109" spans="1:18" x14ac:dyDescent="0.2"/>
    <row r="110" spans="1:18" x14ac:dyDescent="0.2"/>
    <row r="111" spans="1:18" x14ac:dyDescent="0.2"/>
    <row r="112" spans="1:18" x14ac:dyDescent="0.2"/>
    <row r="113" spans="1:1" x14ac:dyDescent="0.2">
      <c r="A113" s="203" t="s">
        <v>242</v>
      </c>
    </row>
  </sheetData>
  <sheetProtection password="C4D0" sheet="1" objects="1" scenarios="1"/>
  <mergeCells count="55">
    <mergeCell ref="A71:N71"/>
    <mergeCell ref="A74:F74"/>
    <mergeCell ref="A90:Q90"/>
    <mergeCell ref="A93:F93"/>
    <mergeCell ref="A76:F76"/>
    <mergeCell ref="O77:P77"/>
    <mergeCell ref="A81:B81"/>
    <mergeCell ref="O82:P82"/>
    <mergeCell ref="J86:M86"/>
    <mergeCell ref="A89:Q89"/>
    <mergeCell ref="A59:R59"/>
    <mergeCell ref="A61:Q61"/>
    <mergeCell ref="B63:E63"/>
    <mergeCell ref="G63:J63"/>
    <mergeCell ref="A68:M68"/>
    <mergeCell ref="A42:C42"/>
    <mergeCell ref="G42:H42"/>
    <mergeCell ref="I42:J42"/>
    <mergeCell ref="K42:M42"/>
    <mergeCell ref="A57:R57"/>
    <mergeCell ref="A40:C40"/>
    <mergeCell ref="G40:H40"/>
    <mergeCell ref="I40:J40"/>
    <mergeCell ref="K40:M40"/>
    <mergeCell ref="A41:C41"/>
    <mergeCell ref="G41:H41"/>
    <mergeCell ref="I41:J41"/>
    <mergeCell ref="K41:M41"/>
    <mergeCell ref="A38:C38"/>
    <mergeCell ref="G38:H38"/>
    <mergeCell ref="I38:J38"/>
    <mergeCell ref="K38:M38"/>
    <mergeCell ref="A39:C39"/>
    <mergeCell ref="G39:H39"/>
    <mergeCell ref="I39:J39"/>
    <mergeCell ref="K39:M39"/>
    <mergeCell ref="A31:C31"/>
    <mergeCell ref="G31:H31"/>
    <mergeCell ref="I31:J31"/>
    <mergeCell ref="K31:M31"/>
    <mergeCell ref="A37:J37"/>
    <mergeCell ref="K37:M37"/>
    <mergeCell ref="B21:C21"/>
    <mergeCell ref="E21:F21"/>
    <mergeCell ref="J21:K21"/>
    <mergeCell ref="B25:C25"/>
    <mergeCell ref="E25:F25"/>
    <mergeCell ref="J25:K25"/>
    <mergeCell ref="A1:R1"/>
    <mergeCell ref="A2:R2"/>
    <mergeCell ref="A3:R3"/>
    <mergeCell ref="A4:C4"/>
    <mergeCell ref="G4:H4"/>
    <mergeCell ref="I4:J4"/>
    <mergeCell ref="K4:M4"/>
  </mergeCells>
  <pageMargins left="0.7" right="0.7" top="0.78740157499999996" bottom="0.78740157499999996" header="0.3" footer="0.3"/>
  <pageSetup paperSize="9" scale="89" orientation="portrait" r:id="rId1"/>
  <rowBreaks count="1" manualBreakCount="1">
    <brk id="55" max="16383" man="1"/>
  </rowBreaks>
  <colBreaks count="1" manualBreakCount="1"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">
    <tabColor rgb="FFFF0000"/>
  </sheetPr>
  <dimension ref="A1:L712"/>
  <sheetViews>
    <sheetView topLeftCell="A46" zoomScale="85" zoomScaleNormal="85" workbookViewId="0">
      <selection activeCell="D55" sqref="D55:E56"/>
    </sheetView>
  </sheetViews>
  <sheetFormatPr baseColWidth="10" defaultColWidth="11.42578125" defaultRowHeight="12.75" x14ac:dyDescent="0.2"/>
  <cols>
    <col min="1" max="12" width="20.7109375" style="24" customWidth="1"/>
    <col min="13" max="13" width="11.42578125" style="24"/>
    <col min="14" max="20" width="15.7109375" style="24" customWidth="1"/>
    <col min="21" max="21" width="11.42578125" style="24"/>
    <col min="22" max="22" width="19" style="24" bestFit="1" customWidth="1"/>
    <col min="23" max="23" width="23.28515625" style="24" bestFit="1" customWidth="1"/>
    <col min="24" max="24" width="11.42578125" style="24"/>
    <col min="25" max="25" width="23.28515625" style="24" bestFit="1" customWidth="1"/>
    <col min="26" max="26" width="19.85546875" style="24" bestFit="1" customWidth="1"/>
    <col min="27" max="27" width="11.7109375" style="24" bestFit="1" customWidth="1"/>
    <col min="28" max="28" width="18.140625" style="24" bestFit="1" customWidth="1"/>
    <col min="29" max="29" width="18.7109375" style="24" bestFit="1" customWidth="1"/>
    <col min="30" max="30" width="18.42578125" style="24" bestFit="1" customWidth="1"/>
    <col min="31" max="31" width="17.28515625" style="24" bestFit="1" customWidth="1"/>
    <col min="32" max="32" width="15" style="24" bestFit="1" customWidth="1"/>
    <col min="33" max="33" width="16.140625" style="24" bestFit="1" customWidth="1"/>
    <col min="34" max="16384" width="11.42578125" style="24"/>
  </cols>
  <sheetData>
    <row r="1" spans="1:9" x14ac:dyDescent="0.2">
      <c r="A1" s="47" t="s">
        <v>159</v>
      </c>
    </row>
    <row r="2" spans="1:9" x14ac:dyDescent="0.2">
      <c r="A2" s="3"/>
    </row>
    <row r="3" spans="1:9" x14ac:dyDescent="0.2">
      <c r="A3" s="23" t="s">
        <v>90</v>
      </c>
    </row>
    <row r="4" spans="1:9" x14ac:dyDescent="0.2">
      <c r="A4" s="24">
        <v>1</v>
      </c>
      <c r="B4" s="24" t="s">
        <v>100</v>
      </c>
      <c r="C4" s="24" t="s">
        <v>91</v>
      </c>
    </row>
    <row r="5" spans="1:9" x14ac:dyDescent="0.2">
      <c r="A5" s="24">
        <v>2</v>
      </c>
      <c r="B5" s="24">
        <v>730371</v>
      </c>
      <c r="C5" s="24" t="s">
        <v>221</v>
      </c>
      <c r="D5" s="24" t="s">
        <v>3</v>
      </c>
      <c r="E5" s="24" t="s">
        <v>4</v>
      </c>
      <c r="F5" s="24" t="s">
        <v>94</v>
      </c>
      <c r="G5" s="24">
        <v>6460</v>
      </c>
      <c r="H5" s="24" t="s">
        <v>5</v>
      </c>
      <c r="I5" s="24" t="s">
        <v>2</v>
      </c>
    </row>
    <row r="6" spans="1:9" x14ac:dyDescent="0.2">
      <c r="A6" s="24">
        <v>3</v>
      </c>
      <c r="B6" s="24">
        <v>741671</v>
      </c>
      <c r="C6" s="24" t="s">
        <v>222</v>
      </c>
      <c r="D6" s="24" t="s">
        <v>35</v>
      </c>
      <c r="E6" s="3" t="s">
        <v>254</v>
      </c>
      <c r="F6" s="24" t="s">
        <v>95</v>
      </c>
      <c r="G6" s="24">
        <v>6380</v>
      </c>
      <c r="H6" s="24" t="s">
        <v>96</v>
      </c>
      <c r="I6" s="24" t="s">
        <v>34</v>
      </c>
    </row>
    <row r="7" spans="1:9" x14ac:dyDescent="0.2">
      <c r="A7" s="24">
        <v>4</v>
      </c>
      <c r="B7" s="24">
        <v>761371</v>
      </c>
      <c r="C7" s="24" t="s">
        <v>223</v>
      </c>
      <c r="D7" s="24" t="s">
        <v>38</v>
      </c>
      <c r="E7" s="24" t="s">
        <v>39</v>
      </c>
      <c r="F7" s="24" t="s">
        <v>97</v>
      </c>
      <c r="G7" s="24">
        <v>6500</v>
      </c>
      <c r="H7" s="24" t="s">
        <v>36</v>
      </c>
      <c r="I7" s="24" t="s">
        <v>37</v>
      </c>
    </row>
    <row r="8" spans="1:9" x14ac:dyDescent="0.2">
      <c r="A8" s="24">
        <v>5</v>
      </c>
      <c r="B8" s="24">
        <v>791671</v>
      </c>
      <c r="C8" s="24" t="s">
        <v>224</v>
      </c>
      <c r="D8" s="24" t="s">
        <v>256</v>
      </c>
      <c r="E8" s="3" t="s">
        <v>255</v>
      </c>
      <c r="F8" s="24" t="s">
        <v>98</v>
      </c>
      <c r="G8" s="24">
        <v>9900</v>
      </c>
      <c r="H8" s="24" t="s">
        <v>40</v>
      </c>
      <c r="I8" s="24" t="s">
        <v>41</v>
      </c>
    </row>
    <row r="9" spans="1:9" x14ac:dyDescent="0.2">
      <c r="A9" s="24">
        <v>6</v>
      </c>
      <c r="B9" s="24">
        <v>780571</v>
      </c>
      <c r="C9" s="24" t="s">
        <v>225</v>
      </c>
      <c r="D9" s="24" t="s">
        <v>25</v>
      </c>
      <c r="E9" s="24" t="s">
        <v>26</v>
      </c>
      <c r="F9" s="24" t="s">
        <v>220</v>
      </c>
      <c r="G9" s="24">
        <v>6200</v>
      </c>
      <c r="H9" s="24" t="s">
        <v>99</v>
      </c>
      <c r="I9" s="24" t="s">
        <v>24</v>
      </c>
    </row>
    <row r="11" spans="1:9" x14ac:dyDescent="0.2">
      <c r="A11" s="23" t="s">
        <v>102</v>
      </c>
      <c r="B11" s="2"/>
      <c r="C11" s="2"/>
    </row>
    <row r="12" spans="1:9" x14ac:dyDescent="0.2">
      <c r="A12" s="3">
        <v>1</v>
      </c>
      <c r="B12" s="3" t="s">
        <v>103</v>
      </c>
    </row>
    <row r="13" spans="1:9" x14ac:dyDescent="0.2">
      <c r="A13" s="3">
        <v>2</v>
      </c>
      <c r="B13" s="3" t="s">
        <v>0</v>
      </c>
    </row>
    <row r="14" spans="1:9" x14ac:dyDescent="0.2">
      <c r="A14" s="3">
        <v>3</v>
      </c>
      <c r="B14" s="3" t="s">
        <v>104</v>
      </c>
    </row>
    <row r="16" spans="1:9" x14ac:dyDescent="0.2">
      <c r="A16" s="23" t="s">
        <v>128</v>
      </c>
      <c r="B16" s="2"/>
      <c r="C16" s="2"/>
    </row>
    <row r="17" spans="1:3" x14ac:dyDescent="0.2">
      <c r="A17" s="3">
        <v>1</v>
      </c>
      <c r="B17" s="3" t="s">
        <v>103</v>
      </c>
    </row>
    <row r="18" spans="1:3" x14ac:dyDescent="0.2">
      <c r="A18" s="3">
        <v>2</v>
      </c>
      <c r="B18" s="3" t="s">
        <v>335</v>
      </c>
    </row>
    <row r="19" spans="1:3" x14ac:dyDescent="0.2">
      <c r="A19" s="3">
        <v>3</v>
      </c>
      <c r="B19" s="3" t="s">
        <v>173</v>
      </c>
    </row>
    <row r="20" spans="1:3" x14ac:dyDescent="0.2">
      <c r="A20" s="3">
        <v>4</v>
      </c>
      <c r="B20" s="3" t="s">
        <v>226</v>
      </c>
    </row>
    <row r="21" spans="1:3" x14ac:dyDescent="0.2">
      <c r="A21" s="3">
        <v>5</v>
      </c>
      <c r="B21" s="3" t="s">
        <v>219</v>
      </c>
    </row>
    <row r="22" spans="1:3" x14ac:dyDescent="0.2">
      <c r="A22" s="3">
        <v>6</v>
      </c>
      <c r="B22" s="3" t="s">
        <v>107</v>
      </c>
    </row>
    <row r="24" spans="1:3" x14ac:dyDescent="0.2">
      <c r="A24" s="23" t="s">
        <v>109</v>
      </c>
      <c r="B24" s="2"/>
      <c r="C24" s="2"/>
    </row>
    <row r="25" spans="1:3" x14ac:dyDescent="0.2">
      <c r="A25" s="3">
        <v>1</v>
      </c>
      <c r="B25" s="1" t="s">
        <v>103</v>
      </c>
    </row>
    <row r="26" spans="1:3" x14ac:dyDescent="0.2">
      <c r="A26" s="3">
        <v>2</v>
      </c>
      <c r="B26" s="1" t="s">
        <v>110</v>
      </c>
    </row>
    <row r="27" spans="1:3" x14ac:dyDescent="0.2">
      <c r="A27" s="3">
        <v>3</v>
      </c>
      <c r="B27" s="1" t="s">
        <v>111</v>
      </c>
    </row>
    <row r="28" spans="1:3" x14ac:dyDescent="0.2">
      <c r="A28" s="3">
        <v>4</v>
      </c>
      <c r="B28" s="1" t="s">
        <v>112</v>
      </c>
    </row>
    <row r="29" spans="1:3" x14ac:dyDescent="0.2">
      <c r="A29" s="3"/>
      <c r="B29" s="2"/>
      <c r="C29" s="2"/>
    </row>
    <row r="30" spans="1:3" x14ac:dyDescent="0.2">
      <c r="A30" s="23" t="s">
        <v>130</v>
      </c>
      <c r="B30" s="2"/>
      <c r="C30" s="2"/>
    </row>
    <row r="31" spans="1:3" x14ac:dyDescent="0.2">
      <c r="A31" s="3">
        <v>1</v>
      </c>
      <c r="B31" s="3" t="s">
        <v>103</v>
      </c>
    </row>
    <row r="32" spans="1:3" x14ac:dyDescent="0.2">
      <c r="A32" s="3">
        <v>2</v>
      </c>
      <c r="B32" s="3" t="s">
        <v>131</v>
      </c>
    </row>
    <row r="33" spans="1:12" x14ac:dyDescent="0.2">
      <c r="A33" s="3">
        <v>3</v>
      </c>
      <c r="B33" s="3" t="s">
        <v>132</v>
      </c>
    </row>
    <row r="36" spans="1:12" x14ac:dyDescent="0.2">
      <c r="A36" s="47" t="s">
        <v>160</v>
      </c>
    </row>
    <row r="38" spans="1:12" x14ac:dyDescent="0.2">
      <c r="A38" s="2" t="s">
        <v>148</v>
      </c>
      <c r="B38" s="124">
        <v>26.4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2" t="s">
        <v>149</v>
      </c>
      <c r="B39" s="124">
        <v>19.8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">
      <c r="A40" s="2" t="s">
        <v>150</v>
      </c>
      <c r="B40" s="124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">
      <c r="A41" s="2"/>
      <c r="B41" s="2"/>
      <c r="C41" s="8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33" t="s">
        <v>156</v>
      </c>
      <c r="B43" s="20"/>
      <c r="C43" s="9"/>
      <c r="D43" s="10" t="s">
        <v>335</v>
      </c>
      <c r="E43" s="25" t="s">
        <v>173</v>
      </c>
      <c r="F43" s="11" t="s">
        <v>108</v>
      </c>
      <c r="G43" s="25" t="s">
        <v>138</v>
      </c>
      <c r="H43" s="11" t="s">
        <v>106</v>
      </c>
      <c r="I43" s="25" t="s">
        <v>139</v>
      </c>
      <c r="J43" s="5"/>
      <c r="K43" s="5"/>
      <c r="L43" s="5"/>
    </row>
    <row r="44" spans="1:12" x14ac:dyDescent="0.2">
      <c r="A44" s="691" t="s">
        <v>133</v>
      </c>
      <c r="B44" s="48"/>
      <c r="C44" s="12" t="s">
        <v>140</v>
      </c>
      <c r="D44" s="12" t="s">
        <v>141</v>
      </c>
      <c r="E44" s="26" t="s">
        <v>141</v>
      </c>
      <c r="F44" s="2" t="s">
        <v>141</v>
      </c>
      <c r="G44" s="26" t="s">
        <v>141</v>
      </c>
      <c r="H44" s="2" t="s">
        <v>141</v>
      </c>
      <c r="I44" s="26" t="s">
        <v>141</v>
      </c>
      <c r="J44" s="5"/>
      <c r="K44" s="5"/>
      <c r="L44" s="5"/>
    </row>
    <row r="45" spans="1:12" x14ac:dyDescent="0.2">
      <c r="A45" s="692"/>
      <c r="B45" s="48"/>
      <c r="C45" s="12" t="s">
        <v>152</v>
      </c>
      <c r="D45" s="12" t="s">
        <v>141</v>
      </c>
      <c r="E45" s="26" t="s">
        <v>141</v>
      </c>
      <c r="F45" s="2" t="s">
        <v>141</v>
      </c>
      <c r="G45" s="26" t="s">
        <v>141</v>
      </c>
      <c r="H45" s="2" t="s">
        <v>141</v>
      </c>
      <c r="I45" s="26" t="s">
        <v>141</v>
      </c>
      <c r="J45" s="5"/>
      <c r="K45" s="5"/>
      <c r="L45" s="5"/>
    </row>
    <row r="46" spans="1:12" x14ac:dyDescent="0.2">
      <c r="A46" s="692"/>
      <c r="B46" s="48"/>
      <c r="C46" s="13" t="s">
        <v>136</v>
      </c>
      <c r="D46" s="21" t="s">
        <v>151</v>
      </c>
      <c r="E46" s="27">
        <v>0.42</v>
      </c>
      <c r="F46" s="15" t="s">
        <v>151</v>
      </c>
      <c r="G46" s="30" t="s">
        <v>151</v>
      </c>
      <c r="H46" s="15" t="s">
        <v>151</v>
      </c>
      <c r="I46" s="30" t="s">
        <v>151</v>
      </c>
      <c r="J46" s="5"/>
      <c r="K46" s="5"/>
      <c r="L46" s="5"/>
    </row>
    <row r="47" spans="1:12" x14ac:dyDescent="0.2">
      <c r="A47" s="25" t="s">
        <v>142</v>
      </c>
      <c r="B47" s="4"/>
      <c r="C47" s="4"/>
      <c r="D47" s="11" t="s">
        <v>151</v>
      </c>
      <c r="E47" s="25" t="s">
        <v>151</v>
      </c>
      <c r="F47" s="125">
        <v>15</v>
      </c>
      <c r="G47" s="126" t="s">
        <v>151</v>
      </c>
      <c r="H47" s="127" t="s">
        <v>151</v>
      </c>
      <c r="I47" s="128">
        <v>15</v>
      </c>
      <c r="J47" s="5"/>
      <c r="K47" s="5"/>
      <c r="L47" s="5"/>
    </row>
    <row r="48" spans="1:12" x14ac:dyDescent="0.2">
      <c r="A48" s="691" t="s">
        <v>147</v>
      </c>
      <c r="B48" s="52">
        <v>0.20833333333333334</v>
      </c>
      <c r="C48" s="53" t="s">
        <v>143</v>
      </c>
      <c r="D48" s="114">
        <v>0</v>
      </c>
      <c r="E48" s="114">
        <v>0</v>
      </c>
      <c r="F48" s="115">
        <v>0</v>
      </c>
      <c r="G48" s="114">
        <v>0</v>
      </c>
      <c r="H48" s="116">
        <v>0</v>
      </c>
      <c r="I48" s="114">
        <v>0</v>
      </c>
      <c r="J48" s="5"/>
      <c r="K48" s="5"/>
      <c r="L48" s="5"/>
    </row>
    <row r="49" spans="1:12" x14ac:dyDescent="0.2">
      <c r="A49" s="692"/>
      <c r="B49" s="51">
        <v>0.20902777777777778</v>
      </c>
      <c r="C49" s="12" t="s">
        <v>144</v>
      </c>
      <c r="D49" s="117">
        <f>0.26*B38</f>
        <v>6.8639999999999999</v>
      </c>
      <c r="E49" s="117">
        <f>0.26*B38</f>
        <v>6.8639999999999999</v>
      </c>
      <c r="F49" s="118">
        <v>0</v>
      </c>
      <c r="G49" s="117">
        <f>0.425*B38</f>
        <v>11.219999999999999</v>
      </c>
      <c r="H49" s="119">
        <v>0</v>
      </c>
      <c r="I49" s="119">
        <v>0</v>
      </c>
      <c r="J49" s="5"/>
      <c r="K49" s="5"/>
      <c r="L49" s="5"/>
    </row>
    <row r="50" spans="1:12" x14ac:dyDescent="0.2">
      <c r="A50" s="692"/>
      <c r="B50" s="54">
        <v>0.33333333333333331</v>
      </c>
      <c r="C50" s="55" t="s">
        <v>144</v>
      </c>
      <c r="D50" s="120">
        <f>0.26*B38</f>
        <v>6.8639999999999999</v>
      </c>
      <c r="E50" s="120">
        <f>0.26*B38</f>
        <v>6.8639999999999999</v>
      </c>
      <c r="F50" s="121">
        <v>0</v>
      </c>
      <c r="G50" s="120">
        <f>0.425*B38</f>
        <v>11.219999999999999</v>
      </c>
      <c r="H50" s="122">
        <v>0</v>
      </c>
      <c r="I50" s="122">
        <v>0</v>
      </c>
      <c r="J50" s="5"/>
      <c r="K50" s="5"/>
      <c r="L50" s="5"/>
    </row>
    <row r="51" spans="1:12" x14ac:dyDescent="0.2">
      <c r="A51" s="692"/>
      <c r="B51" s="51">
        <v>0.33402777777777781</v>
      </c>
      <c r="C51" s="12" t="s">
        <v>154</v>
      </c>
      <c r="D51" s="28">
        <v>13.3</v>
      </c>
      <c r="E51" s="28">
        <v>13.3</v>
      </c>
      <c r="F51" s="118">
        <v>0</v>
      </c>
      <c r="G51" s="117">
        <v>0</v>
      </c>
      <c r="H51" s="129">
        <f>0.875*B38</f>
        <v>23.099999999999998</v>
      </c>
      <c r="I51" s="119">
        <v>0</v>
      </c>
      <c r="J51" s="5"/>
      <c r="K51" s="5"/>
      <c r="L51" s="5"/>
    </row>
    <row r="52" spans="1:12" x14ac:dyDescent="0.2">
      <c r="A52" s="692"/>
      <c r="B52" s="54">
        <v>0.99930555555555556</v>
      </c>
      <c r="C52" s="55" t="s">
        <v>154</v>
      </c>
      <c r="D52" s="56">
        <v>13.3</v>
      </c>
      <c r="E52" s="56">
        <v>13.3</v>
      </c>
      <c r="F52" s="121">
        <v>0</v>
      </c>
      <c r="G52" s="120">
        <v>0</v>
      </c>
      <c r="H52" s="130">
        <f>0.875*B38</f>
        <v>23.099999999999998</v>
      </c>
      <c r="I52" s="122">
        <v>0</v>
      </c>
      <c r="J52" s="5"/>
      <c r="K52" s="5"/>
      <c r="L52" s="5"/>
    </row>
    <row r="53" spans="1:12" x14ac:dyDescent="0.2">
      <c r="A53" s="692"/>
      <c r="B53" s="51">
        <v>0.33402777777777781</v>
      </c>
      <c r="C53" s="12" t="s">
        <v>145</v>
      </c>
      <c r="D53" s="29">
        <v>13.3</v>
      </c>
      <c r="E53" s="29">
        <v>13.3</v>
      </c>
      <c r="F53" s="118">
        <v>0</v>
      </c>
      <c r="G53" s="119">
        <v>0</v>
      </c>
      <c r="H53" s="129">
        <v>23.1</v>
      </c>
      <c r="I53" s="119">
        <v>0</v>
      </c>
      <c r="J53" s="5"/>
      <c r="K53" s="5"/>
      <c r="L53" s="5"/>
    </row>
    <row r="54" spans="1:12" x14ac:dyDescent="0.2">
      <c r="A54" s="692"/>
      <c r="B54" s="54">
        <v>0.5</v>
      </c>
      <c r="C54" s="55" t="s">
        <v>145</v>
      </c>
      <c r="D54" s="57">
        <v>13.3</v>
      </c>
      <c r="E54" s="57">
        <v>13.3</v>
      </c>
      <c r="F54" s="121">
        <v>0</v>
      </c>
      <c r="G54" s="122">
        <v>0</v>
      </c>
      <c r="H54" s="130">
        <v>23.1</v>
      </c>
      <c r="I54" s="122">
        <v>0</v>
      </c>
      <c r="J54" s="5"/>
      <c r="K54" s="5"/>
      <c r="L54" s="5"/>
    </row>
    <row r="55" spans="1:12" x14ac:dyDescent="0.2">
      <c r="A55" s="692"/>
      <c r="B55" s="51">
        <v>0.50069444444444444</v>
      </c>
      <c r="C55" s="12" t="s">
        <v>146</v>
      </c>
      <c r="D55" s="29">
        <v>20.100000000000001</v>
      </c>
      <c r="E55" s="29">
        <v>20.100000000000001</v>
      </c>
      <c r="F55" s="118">
        <f>0.96*B38</f>
        <v>25.343999999999998</v>
      </c>
      <c r="G55" s="119">
        <v>0</v>
      </c>
      <c r="H55" s="129">
        <v>23.1</v>
      </c>
      <c r="I55" s="119">
        <f>1.21*B38</f>
        <v>31.943999999999999</v>
      </c>
      <c r="J55" s="5"/>
      <c r="K55" s="5"/>
      <c r="L55" s="5"/>
    </row>
    <row r="56" spans="1:12" x14ac:dyDescent="0.2">
      <c r="A56" s="693"/>
      <c r="B56" s="54">
        <v>0.99930555555555556</v>
      </c>
      <c r="C56" s="55" t="s">
        <v>146</v>
      </c>
      <c r="D56" s="57">
        <v>20.100000000000001</v>
      </c>
      <c r="E56" s="57">
        <v>20.100000000000001</v>
      </c>
      <c r="F56" s="121">
        <f>0.96*B38</f>
        <v>25.343999999999998</v>
      </c>
      <c r="G56" s="122">
        <v>0</v>
      </c>
      <c r="H56" s="130">
        <v>23.1</v>
      </c>
      <c r="I56" s="122">
        <f>1.21*B38</f>
        <v>31.943999999999999</v>
      </c>
      <c r="J56" s="5"/>
      <c r="K56" s="5"/>
      <c r="L56" s="5"/>
    </row>
    <row r="57" spans="1:12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">
      <c r="A59" s="34" t="s">
        <v>157</v>
      </c>
      <c r="B59" s="36"/>
      <c r="C59" s="35" t="s">
        <v>140</v>
      </c>
      <c r="D59" s="39" t="s">
        <v>152</v>
      </c>
      <c r="E59" s="40" t="s">
        <v>153</v>
      </c>
      <c r="F59" s="39" t="s">
        <v>142</v>
      </c>
      <c r="G59" s="40" t="s">
        <v>143</v>
      </c>
      <c r="H59" s="39" t="s">
        <v>144</v>
      </c>
      <c r="I59" s="41" t="s">
        <v>154</v>
      </c>
      <c r="J59" s="39" t="s">
        <v>145</v>
      </c>
      <c r="K59" s="42" t="s">
        <v>146</v>
      </c>
    </row>
    <row r="60" spans="1:12" x14ac:dyDescent="0.2">
      <c r="A60" s="694" t="s">
        <v>155</v>
      </c>
      <c r="B60" s="35" t="s">
        <v>335</v>
      </c>
      <c r="C60" s="35" t="str">
        <f>D44</f>
        <v>ja</v>
      </c>
      <c r="D60" s="35" t="str">
        <f>D45</f>
        <v>ja</v>
      </c>
      <c r="E60" s="131" t="str">
        <f>D46</f>
        <v>-</v>
      </c>
      <c r="F60" s="131" t="str">
        <f>D47</f>
        <v>-</v>
      </c>
      <c r="G60" s="131">
        <f>D48</f>
        <v>0</v>
      </c>
      <c r="H60" s="131">
        <f>D49</f>
        <v>6.8639999999999999</v>
      </c>
      <c r="I60" s="131">
        <v>13.3</v>
      </c>
      <c r="J60" s="131">
        <v>13.3</v>
      </c>
      <c r="K60" s="131">
        <v>20.100000000000001</v>
      </c>
    </row>
    <row r="61" spans="1:12" x14ac:dyDescent="0.2">
      <c r="A61" s="695"/>
      <c r="B61" s="37" t="s">
        <v>173</v>
      </c>
      <c r="C61" s="37" t="str">
        <f>E44</f>
        <v>ja</v>
      </c>
      <c r="D61" s="37" t="str">
        <f>E45</f>
        <v>ja</v>
      </c>
      <c r="E61" s="132">
        <f>E46</f>
        <v>0.42</v>
      </c>
      <c r="F61" s="132" t="str">
        <f>E47</f>
        <v>-</v>
      </c>
      <c r="G61" s="132">
        <f>E48</f>
        <v>0</v>
      </c>
      <c r="H61" s="132">
        <f>E49</f>
        <v>6.8639999999999999</v>
      </c>
      <c r="I61" s="132">
        <v>13.3</v>
      </c>
      <c r="J61" s="132">
        <v>13.3</v>
      </c>
      <c r="K61" s="132">
        <v>20.100000000000001</v>
      </c>
    </row>
    <row r="62" spans="1:12" s="104" customFormat="1" x14ac:dyDescent="0.2">
      <c r="A62" s="695"/>
      <c r="B62" s="105" t="s">
        <v>108</v>
      </c>
      <c r="C62" s="105" t="str">
        <f>F44</f>
        <v>ja</v>
      </c>
      <c r="D62" s="105" t="str">
        <f>F45</f>
        <v>ja</v>
      </c>
      <c r="E62" s="133" t="str">
        <f>F46</f>
        <v>-</v>
      </c>
      <c r="F62" s="133">
        <v>15</v>
      </c>
      <c r="G62" s="133">
        <f>F48</f>
        <v>0</v>
      </c>
      <c r="H62" s="133">
        <f>F49</f>
        <v>0</v>
      </c>
      <c r="I62" s="133">
        <f>F51</f>
        <v>0</v>
      </c>
      <c r="J62" s="133">
        <f>F53</f>
        <v>0</v>
      </c>
      <c r="K62" s="133">
        <f>F55</f>
        <v>25.343999999999998</v>
      </c>
    </row>
    <row r="63" spans="1:12" x14ac:dyDescent="0.2">
      <c r="A63" s="695"/>
      <c r="B63" s="37" t="s">
        <v>138</v>
      </c>
      <c r="C63" s="37" t="str">
        <f>G44</f>
        <v>ja</v>
      </c>
      <c r="D63" s="37" t="str">
        <f>G45</f>
        <v>ja</v>
      </c>
      <c r="E63" s="134" t="str">
        <f>G46</f>
        <v>-</v>
      </c>
      <c r="F63" s="134" t="str">
        <f>G47</f>
        <v>-</v>
      </c>
      <c r="G63" s="134">
        <f>G48</f>
        <v>0</v>
      </c>
      <c r="H63" s="134">
        <f>G49</f>
        <v>11.219999999999999</v>
      </c>
      <c r="I63" s="134">
        <f>G51</f>
        <v>0</v>
      </c>
      <c r="J63" s="134">
        <f>G53</f>
        <v>0</v>
      </c>
      <c r="K63" s="134">
        <f>G55</f>
        <v>0</v>
      </c>
    </row>
    <row r="64" spans="1:12" x14ac:dyDescent="0.2">
      <c r="A64" s="695"/>
      <c r="B64" s="37" t="s">
        <v>106</v>
      </c>
      <c r="C64" s="37" t="str">
        <f>H44</f>
        <v>ja</v>
      </c>
      <c r="D64" s="37" t="str">
        <f>H45</f>
        <v>ja</v>
      </c>
      <c r="E64" s="134" t="str">
        <f>H46</f>
        <v>-</v>
      </c>
      <c r="F64" s="134" t="str">
        <f>H47</f>
        <v>-</v>
      </c>
      <c r="G64" s="134">
        <f>H48</f>
        <v>0</v>
      </c>
      <c r="H64" s="134">
        <f>H49</f>
        <v>0</v>
      </c>
      <c r="I64" s="134">
        <f>H51</f>
        <v>23.099999999999998</v>
      </c>
      <c r="J64" s="134">
        <f>H53</f>
        <v>23.1</v>
      </c>
      <c r="K64" s="134">
        <f>H55</f>
        <v>23.1</v>
      </c>
    </row>
    <row r="65" spans="1:11" x14ac:dyDescent="0.2">
      <c r="A65" s="696"/>
      <c r="B65" s="38" t="s">
        <v>139</v>
      </c>
      <c r="C65" s="38" t="str">
        <f>I44</f>
        <v>ja</v>
      </c>
      <c r="D65" s="38" t="str">
        <f>I45</f>
        <v>ja</v>
      </c>
      <c r="E65" s="135" t="str">
        <f>I46</f>
        <v>-</v>
      </c>
      <c r="F65" s="136">
        <v>15</v>
      </c>
      <c r="G65" s="135">
        <f>I48</f>
        <v>0</v>
      </c>
      <c r="H65" s="135">
        <f>I49</f>
        <v>0</v>
      </c>
      <c r="I65" s="135">
        <f>I51</f>
        <v>0</v>
      </c>
      <c r="J65" s="135">
        <f>I53</f>
        <v>0</v>
      </c>
      <c r="K65" s="135">
        <f>I55</f>
        <v>31.943999999999999</v>
      </c>
    </row>
    <row r="68" spans="1:11" x14ac:dyDescent="0.2">
      <c r="A68" s="47" t="s">
        <v>161</v>
      </c>
    </row>
    <row r="70" spans="1:11" x14ac:dyDescent="0.2">
      <c r="A70" s="43" t="s">
        <v>119</v>
      </c>
      <c r="B70" s="44" t="s">
        <v>120</v>
      </c>
      <c r="C70" s="45" t="s">
        <v>121</v>
      </c>
      <c r="D70" s="44" t="s">
        <v>122</v>
      </c>
      <c r="E70" s="45" t="s">
        <v>123</v>
      </c>
      <c r="F70" s="44" t="s">
        <v>124</v>
      </c>
      <c r="G70" s="46" t="s">
        <v>125</v>
      </c>
    </row>
    <row r="71" spans="1:11" x14ac:dyDescent="0.2">
      <c r="A71" s="322">
        <v>42246</v>
      </c>
      <c r="B71" s="322">
        <v>42247</v>
      </c>
      <c r="C71" s="322">
        <v>42248</v>
      </c>
      <c r="D71" s="322">
        <v>42249</v>
      </c>
      <c r="E71" s="322">
        <v>42250</v>
      </c>
      <c r="F71" s="322">
        <v>42251</v>
      </c>
      <c r="G71" s="322">
        <v>42252</v>
      </c>
    </row>
    <row r="72" spans="1:11" x14ac:dyDescent="0.2">
      <c r="A72" s="322">
        <v>42253</v>
      </c>
      <c r="B72" s="322">
        <v>42254</v>
      </c>
      <c r="C72" s="322">
        <v>42255</v>
      </c>
      <c r="D72" s="322">
        <v>42256</v>
      </c>
      <c r="E72" s="322">
        <v>42257</v>
      </c>
      <c r="F72" s="322">
        <v>42258</v>
      </c>
      <c r="G72" s="322">
        <v>42259</v>
      </c>
    </row>
    <row r="73" spans="1:11" x14ac:dyDescent="0.2">
      <c r="A73" s="322">
        <v>42260</v>
      </c>
      <c r="B73" s="322">
        <v>42261</v>
      </c>
      <c r="C73" s="322">
        <v>42262</v>
      </c>
      <c r="D73" s="322">
        <v>42263</v>
      </c>
      <c r="E73" s="322">
        <v>42264</v>
      </c>
      <c r="F73" s="322">
        <v>42265</v>
      </c>
      <c r="G73" s="322">
        <v>42266</v>
      </c>
    </row>
    <row r="74" spans="1:11" x14ac:dyDescent="0.2">
      <c r="A74" s="322">
        <v>42267</v>
      </c>
      <c r="B74" s="322">
        <v>42268</v>
      </c>
      <c r="C74" s="322">
        <v>42269</v>
      </c>
      <c r="D74" s="322">
        <v>42270</v>
      </c>
      <c r="E74" s="322">
        <v>42271</v>
      </c>
      <c r="F74" s="322">
        <v>42272</v>
      </c>
      <c r="G74" s="322">
        <v>42273</v>
      </c>
    </row>
    <row r="75" spans="1:11" x14ac:dyDescent="0.2">
      <c r="A75" s="322">
        <v>42274</v>
      </c>
      <c r="B75" s="322">
        <v>42275</v>
      </c>
      <c r="C75" s="322">
        <v>42276</v>
      </c>
      <c r="D75" s="322">
        <v>42277</v>
      </c>
      <c r="E75" s="322">
        <v>42278</v>
      </c>
      <c r="F75" s="322">
        <v>42279</v>
      </c>
      <c r="G75" s="322">
        <v>42280</v>
      </c>
    </row>
    <row r="76" spans="1:11" x14ac:dyDescent="0.2">
      <c r="A76" s="322">
        <v>42281</v>
      </c>
      <c r="B76" s="322">
        <v>42282</v>
      </c>
      <c r="C76" s="322">
        <v>42283</v>
      </c>
      <c r="D76" s="322">
        <v>42284</v>
      </c>
      <c r="E76" s="322">
        <v>42285</v>
      </c>
      <c r="F76" s="322">
        <v>42286</v>
      </c>
      <c r="G76" s="322">
        <v>42287</v>
      </c>
    </row>
    <row r="77" spans="1:11" x14ac:dyDescent="0.2">
      <c r="A77" s="322">
        <v>42288</v>
      </c>
      <c r="B77" s="322">
        <v>42289</v>
      </c>
      <c r="C77" s="322">
        <v>42290</v>
      </c>
      <c r="D77" s="322">
        <v>42291</v>
      </c>
      <c r="E77" s="322">
        <v>42292</v>
      </c>
      <c r="F77" s="322">
        <v>42293</v>
      </c>
      <c r="G77" s="322">
        <v>42294</v>
      </c>
    </row>
    <row r="78" spans="1:11" x14ac:dyDescent="0.2">
      <c r="A78" s="322">
        <v>42295</v>
      </c>
      <c r="B78" s="322">
        <v>42296</v>
      </c>
      <c r="C78" s="322">
        <v>42297</v>
      </c>
      <c r="D78" s="322">
        <v>42298</v>
      </c>
      <c r="E78" s="322">
        <v>42299</v>
      </c>
      <c r="F78" s="322">
        <v>42300</v>
      </c>
      <c r="G78" s="322">
        <v>42301</v>
      </c>
    </row>
    <row r="79" spans="1:11" x14ac:dyDescent="0.2">
      <c r="A79" s="322">
        <v>42302</v>
      </c>
      <c r="B79" s="322">
        <v>42303</v>
      </c>
      <c r="C79" s="322">
        <v>42304</v>
      </c>
      <c r="D79" s="322">
        <v>42305</v>
      </c>
      <c r="E79" s="322">
        <v>42306</v>
      </c>
      <c r="F79" s="322">
        <v>42307</v>
      </c>
      <c r="G79" s="322">
        <v>42308</v>
      </c>
    </row>
    <row r="80" spans="1:11" x14ac:dyDescent="0.2">
      <c r="A80" s="322">
        <v>42309</v>
      </c>
      <c r="B80" s="322">
        <v>42310</v>
      </c>
      <c r="C80" s="322">
        <v>42311</v>
      </c>
      <c r="D80" s="322">
        <v>42312</v>
      </c>
      <c r="E80" s="322">
        <v>42313</v>
      </c>
      <c r="F80" s="322">
        <v>42314</v>
      </c>
      <c r="G80" s="322">
        <v>42315</v>
      </c>
    </row>
    <row r="81" spans="1:7" x14ac:dyDescent="0.2">
      <c r="A81" s="322">
        <v>42316</v>
      </c>
      <c r="B81" s="322">
        <v>42317</v>
      </c>
      <c r="C81" s="322">
        <v>42318</v>
      </c>
      <c r="D81" s="322">
        <v>42319</v>
      </c>
      <c r="E81" s="322">
        <v>42320</v>
      </c>
      <c r="F81" s="322">
        <v>42321</v>
      </c>
      <c r="G81" s="322">
        <v>42322</v>
      </c>
    </row>
    <row r="82" spans="1:7" x14ac:dyDescent="0.2">
      <c r="A82" s="322">
        <v>42323</v>
      </c>
      <c r="B82" s="322">
        <v>42324</v>
      </c>
      <c r="C82" s="322">
        <v>42325</v>
      </c>
      <c r="D82" s="322">
        <v>42326</v>
      </c>
      <c r="E82" s="322">
        <v>42327</v>
      </c>
      <c r="F82" s="322">
        <v>42328</v>
      </c>
      <c r="G82" s="322">
        <v>42329</v>
      </c>
    </row>
    <row r="83" spans="1:7" x14ac:dyDescent="0.2">
      <c r="A83" s="322">
        <v>42330</v>
      </c>
      <c r="B83" s="322">
        <v>42331</v>
      </c>
      <c r="C83" s="322">
        <v>42332</v>
      </c>
      <c r="D83" s="322">
        <v>42333</v>
      </c>
      <c r="E83" s="322">
        <v>42334</v>
      </c>
      <c r="F83" s="322">
        <v>42335</v>
      </c>
      <c r="G83" s="322">
        <v>42336</v>
      </c>
    </row>
    <row r="84" spans="1:7" x14ac:dyDescent="0.2">
      <c r="A84" s="322">
        <v>42337</v>
      </c>
      <c r="B84" s="322">
        <v>42338</v>
      </c>
      <c r="C84" s="322">
        <v>42339</v>
      </c>
      <c r="D84" s="322">
        <v>42340</v>
      </c>
      <c r="E84" s="322">
        <v>42341</v>
      </c>
      <c r="F84" s="322">
        <v>42342</v>
      </c>
      <c r="G84" s="322">
        <v>42343</v>
      </c>
    </row>
    <row r="85" spans="1:7" x14ac:dyDescent="0.2">
      <c r="A85" s="322">
        <v>42344</v>
      </c>
      <c r="B85" s="322">
        <v>42345</v>
      </c>
      <c r="C85" s="322">
        <v>42346</v>
      </c>
      <c r="D85" s="322">
        <v>42347</v>
      </c>
      <c r="E85" s="322">
        <v>42348</v>
      </c>
      <c r="F85" s="322">
        <v>42349</v>
      </c>
      <c r="G85" s="322">
        <v>42350</v>
      </c>
    </row>
    <row r="86" spans="1:7" x14ac:dyDescent="0.2">
      <c r="A86" s="322">
        <v>42351</v>
      </c>
      <c r="B86" s="322">
        <v>42352</v>
      </c>
      <c r="C86" s="322">
        <v>42353</v>
      </c>
      <c r="D86" s="322">
        <v>42354</v>
      </c>
      <c r="E86" s="322">
        <v>42355</v>
      </c>
      <c r="F86" s="322">
        <v>42356</v>
      </c>
      <c r="G86" s="322">
        <v>42357</v>
      </c>
    </row>
    <row r="87" spans="1:7" x14ac:dyDescent="0.2">
      <c r="A87" s="322">
        <v>42358</v>
      </c>
      <c r="B87" s="322">
        <v>42359</v>
      </c>
      <c r="C87" s="322">
        <v>42360</v>
      </c>
      <c r="D87" s="322">
        <v>42361</v>
      </c>
      <c r="E87" s="322">
        <v>42362</v>
      </c>
      <c r="F87" s="322">
        <v>42363</v>
      </c>
      <c r="G87" s="322">
        <v>42364</v>
      </c>
    </row>
    <row r="88" spans="1:7" x14ac:dyDescent="0.2">
      <c r="A88" s="322">
        <v>42365</v>
      </c>
      <c r="B88" s="322">
        <v>42366</v>
      </c>
      <c r="C88" s="322">
        <v>42367</v>
      </c>
      <c r="D88" s="322">
        <v>42368</v>
      </c>
      <c r="E88" s="322">
        <v>42369</v>
      </c>
      <c r="F88" s="322">
        <v>42370</v>
      </c>
      <c r="G88" s="322">
        <v>42371</v>
      </c>
    </row>
    <row r="89" spans="1:7" x14ac:dyDescent="0.2">
      <c r="A89" s="322">
        <v>42372</v>
      </c>
      <c r="B89" s="322">
        <v>42373</v>
      </c>
      <c r="C89" s="322">
        <v>42374</v>
      </c>
      <c r="D89" s="322">
        <v>42375</v>
      </c>
      <c r="E89" s="322">
        <v>42376</v>
      </c>
      <c r="F89" s="322">
        <v>42377</v>
      </c>
      <c r="G89" s="322">
        <v>42378</v>
      </c>
    </row>
    <row r="90" spans="1:7" x14ac:dyDescent="0.2">
      <c r="A90" s="322">
        <v>42379</v>
      </c>
      <c r="B90" s="322">
        <v>42380</v>
      </c>
      <c r="C90" s="322">
        <v>42381</v>
      </c>
      <c r="D90" s="322">
        <v>42382</v>
      </c>
      <c r="E90" s="322">
        <v>42383</v>
      </c>
      <c r="F90" s="322">
        <v>42384</v>
      </c>
      <c r="G90" s="322">
        <v>42385</v>
      </c>
    </row>
    <row r="91" spans="1:7" x14ac:dyDescent="0.2">
      <c r="A91" s="322">
        <v>42386</v>
      </c>
      <c r="B91" s="322">
        <v>42387</v>
      </c>
      <c r="C91" s="322">
        <v>42388</v>
      </c>
      <c r="D91" s="322">
        <v>42389</v>
      </c>
      <c r="E91" s="322">
        <v>42390</v>
      </c>
      <c r="F91" s="322">
        <v>42391</v>
      </c>
      <c r="G91" s="322">
        <v>42392</v>
      </c>
    </row>
    <row r="92" spans="1:7" x14ac:dyDescent="0.2">
      <c r="A92" s="322">
        <v>42393</v>
      </c>
      <c r="B92" s="322">
        <v>42394</v>
      </c>
      <c r="C92" s="322">
        <v>42395</v>
      </c>
      <c r="D92" s="322">
        <v>42396</v>
      </c>
      <c r="E92" s="322">
        <v>42397</v>
      </c>
      <c r="F92" s="322">
        <v>42398</v>
      </c>
      <c r="G92" s="322">
        <v>42399</v>
      </c>
    </row>
    <row r="93" spans="1:7" x14ac:dyDescent="0.2">
      <c r="A93" s="322">
        <v>42400</v>
      </c>
      <c r="B93" s="322">
        <v>42401</v>
      </c>
      <c r="C93" s="322">
        <v>42402</v>
      </c>
      <c r="D93" s="322">
        <v>42403</v>
      </c>
      <c r="E93" s="322">
        <v>42404</v>
      </c>
      <c r="F93" s="322">
        <v>42405</v>
      </c>
      <c r="G93" s="322">
        <v>42406</v>
      </c>
    </row>
    <row r="94" spans="1:7" x14ac:dyDescent="0.2">
      <c r="A94" s="322">
        <v>42407</v>
      </c>
      <c r="B94" s="322">
        <v>42408</v>
      </c>
      <c r="C94" s="322">
        <v>42409</v>
      </c>
      <c r="D94" s="322">
        <v>42410</v>
      </c>
      <c r="E94" s="322">
        <v>42411</v>
      </c>
      <c r="F94" s="322">
        <v>42412</v>
      </c>
      <c r="G94" s="322">
        <v>42413</v>
      </c>
    </row>
    <row r="95" spans="1:7" x14ac:dyDescent="0.2">
      <c r="A95" s="322">
        <v>42414</v>
      </c>
      <c r="B95" s="322">
        <v>42415</v>
      </c>
      <c r="C95" s="322">
        <v>42416</v>
      </c>
      <c r="D95" s="322">
        <v>42417</v>
      </c>
      <c r="E95" s="322">
        <v>42418</v>
      </c>
      <c r="F95" s="322">
        <v>42419</v>
      </c>
      <c r="G95" s="322">
        <v>42420</v>
      </c>
    </row>
    <row r="96" spans="1:7" x14ac:dyDescent="0.2">
      <c r="A96" s="322">
        <v>42421</v>
      </c>
      <c r="B96" s="322">
        <v>42422</v>
      </c>
      <c r="C96" s="322">
        <v>42423</v>
      </c>
      <c r="D96" s="322">
        <v>42424</v>
      </c>
      <c r="E96" s="322">
        <v>42425</v>
      </c>
      <c r="F96" s="322">
        <v>42426</v>
      </c>
      <c r="G96" s="322">
        <v>42427</v>
      </c>
    </row>
    <row r="97" spans="1:7" x14ac:dyDescent="0.2">
      <c r="A97" s="322">
        <v>42428</v>
      </c>
      <c r="B97" s="322">
        <v>42429</v>
      </c>
      <c r="C97" s="322">
        <v>42430</v>
      </c>
      <c r="D97" s="322">
        <v>42431</v>
      </c>
      <c r="E97" s="322">
        <v>42432</v>
      </c>
      <c r="F97" s="322">
        <v>42433</v>
      </c>
      <c r="G97" s="322">
        <v>42434</v>
      </c>
    </row>
    <row r="98" spans="1:7" x14ac:dyDescent="0.2">
      <c r="A98" s="322">
        <v>42435</v>
      </c>
      <c r="B98" s="322">
        <v>42436</v>
      </c>
      <c r="C98" s="322">
        <v>42437</v>
      </c>
      <c r="D98" s="322">
        <v>42438</v>
      </c>
      <c r="E98" s="322">
        <v>42439</v>
      </c>
      <c r="F98" s="322">
        <v>42440</v>
      </c>
      <c r="G98" s="322">
        <v>42441</v>
      </c>
    </row>
    <row r="99" spans="1:7" x14ac:dyDescent="0.2">
      <c r="A99" s="322">
        <v>42442</v>
      </c>
      <c r="B99" s="322">
        <v>42443</v>
      </c>
      <c r="C99" s="322">
        <v>42444</v>
      </c>
      <c r="D99" s="322">
        <v>42445</v>
      </c>
      <c r="E99" s="322">
        <v>42446</v>
      </c>
      <c r="F99" s="322">
        <v>42447</v>
      </c>
      <c r="G99" s="322">
        <v>42448</v>
      </c>
    </row>
    <row r="100" spans="1:7" x14ac:dyDescent="0.2">
      <c r="A100" s="322">
        <v>42449</v>
      </c>
      <c r="B100" s="322">
        <v>42450</v>
      </c>
      <c r="C100" s="322">
        <v>42451</v>
      </c>
      <c r="D100" s="322">
        <v>42452</v>
      </c>
      <c r="E100" s="322">
        <v>42453</v>
      </c>
      <c r="F100" s="322">
        <v>42454</v>
      </c>
      <c r="G100" s="322">
        <v>42455</v>
      </c>
    </row>
    <row r="101" spans="1:7" x14ac:dyDescent="0.2">
      <c r="A101" s="322">
        <v>42456</v>
      </c>
      <c r="B101" s="322">
        <v>42457</v>
      </c>
      <c r="C101" s="322">
        <v>42458</v>
      </c>
      <c r="D101" s="322">
        <v>42459</v>
      </c>
      <c r="E101" s="322">
        <v>42460</v>
      </c>
      <c r="F101" s="322">
        <v>42461</v>
      </c>
      <c r="G101" s="322">
        <v>42462</v>
      </c>
    </row>
    <row r="102" spans="1:7" x14ac:dyDescent="0.2">
      <c r="A102" s="322">
        <v>42463</v>
      </c>
      <c r="B102" s="322">
        <v>42464</v>
      </c>
      <c r="C102" s="322">
        <v>42465</v>
      </c>
      <c r="D102" s="322">
        <v>42466</v>
      </c>
      <c r="E102" s="322">
        <v>42467</v>
      </c>
      <c r="F102" s="322">
        <v>42468</v>
      </c>
      <c r="G102" s="322">
        <v>42469</v>
      </c>
    </row>
    <row r="103" spans="1:7" x14ac:dyDescent="0.2">
      <c r="A103" s="322">
        <v>42470</v>
      </c>
      <c r="B103" s="322">
        <v>42471</v>
      </c>
      <c r="C103" s="322">
        <v>42472</v>
      </c>
      <c r="D103" s="322">
        <v>42473</v>
      </c>
      <c r="E103" s="322">
        <v>42474</v>
      </c>
      <c r="F103" s="322">
        <v>42475</v>
      </c>
      <c r="G103" s="322">
        <v>42476</v>
      </c>
    </row>
    <row r="104" spans="1:7" x14ac:dyDescent="0.2">
      <c r="A104" s="322">
        <v>42477</v>
      </c>
      <c r="B104" s="322">
        <v>42478</v>
      </c>
      <c r="C104" s="322">
        <v>42479</v>
      </c>
      <c r="D104" s="322">
        <v>42480</v>
      </c>
      <c r="E104" s="322">
        <v>42481</v>
      </c>
      <c r="F104" s="322">
        <v>42482</v>
      </c>
      <c r="G104" s="322">
        <v>42483</v>
      </c>
    </row>
    <row r="105" spans="1:7" x14ac:dyDescent="0.2">
      <c r="A105" s="322">
        <v>42484</v>
      </c>
      <c r="B105" s="322">
        <v>42485</v>
      </c>
      <c r="C105" s="322">
        <v>42486</v>
      </c>
      <c r="D105" s="322">
        <v>42487</v>
      </c>
      <c r="E105" s="322">
        <v>42488</v>
      </c>
      <c r="F105" s="322">
        <v>42489</v>
      </c>
      <c r="G105" s="322">
        <v>42490</v>
      </c>
    </row>
    <row r="106" spans="1:7" x14ac:dyDescent="0.2">
      <c r="A106" s="322">
        <v>42491</v>
      </c>
      <c r="B106" s="322">
        <v>42492</v>
      </c>
      <c r="C106" s="322">
        <v>42493</v>
      </c>
      <c r="D106" s="322">
        <v>42494</v>
      </c>
      <c r="E106" s="322">
        <v>42495</v>
      </c>
      <c r="F106" s="322">
        <v>42496</v>
      </c>
      <c r="G106" s="322">
        <v>42497</v>
      </c>
    </row>
    <row r="107" spans="1:7" x14ac:dyDescent="0.2">
      <c r="A107" s="322">
        <v>42498</v>
      </c>
      <c r="B107" s="322">
        <v>42499</v>
      </c>
      <c r="C107" s="322">
        <v>42500</v>
      </c>
      <c r="D107" s="322">
        <v>42501</v>
      </c>
      <c r="E107" s="322">
        <v>42502</v>
      </c>
      <c r="F107" s="322">
        <v>42503</v>
      </c>
      <c r="G107" s="322">
        <v>42504</v>
      </c>
    </row>
    <row r="108" spans="1:7" x14ac:dyDescent="0.2">
      <c r="A108" s="322">
        <v>42505</v>
      </c>
      <c r="B108" s="322">
        <v>42506</v>
      </c>
      <c r="C108" s="322">
        <v>42507</v>
      </c>
      <c r="D108" s="322">
        <v>42508</v>
      </c>
      <c r="E108" s="322">
        <v>42509</v>
      </c>
      <c r="F108" s="322">
        <v>42510</v>
      </c>
      <c r="G108" s="322">
        <v>42511</v>
      </c>
    </row>
    <row r="109" spans="1:7" x14ac:dyDescent="0.2">
      <c r="A109" s="322">
        <v>42512</v>
      </c>
      <c r="B109" s="322">
        <v>42513</v>
      </c>
      <c r="C109" s="322">
        <v>42514</v>
      </c>
      <c r="D109" s="322">
        <v>42515</v>
      </c>
      <c r="E109" s="322">
        <v>42516</v>
      </c>
      <c r="F109" s="322">
        <v>42517</v>
      </c>
      <c r="G109" s="322">
        <v>42518</v>
      </c>
    </row>
    <row r="110" spans="1:7" x14ac:dyDescent="0.2">
      <c r="A110" s="322">
        <v>42519</v>
      </c>
      <c r="B110" s="322">
        <v>42520</v>
      </c>
      <c r="C110" s="322">
        <v>42521</v>
      </c>
      <c r="D110" s="322">
        <v>42522</v>
      </c>
      <c r="E110" s="322">
        <v>42523</v>
      </c>
      <c r="F110" s="322">
        <v>42524</v>
      </c>
      <c r="G110" s="322">
        <v>42525</v>
      </c>
    </row>
    <row r="111" spans="1:7" x14ac:dyDescent="0.2">
      <c r="A111" s="322">
        <v>42526</v>
      </c>
      <c r="B111" s="322">
        <v>42527</v>
      </c>
      <c r="C111" s="322">
        <v>42528</v>
      </c>
      <c r="D111" s="322">
        <v>42529</v>
      </c>
      <c r="E111" s="322">
        <v>42530</v>
      </c>
      <c r="F111" s="322">
        <v>42531</v>
      </c>
      <c r="G111" s="322">
        <v>42532</v>
      </c>
    </row>
    <row r="112" spans="1:7" x14ac:dyDescent="0.2">
      <c r="A112" s="322">
        <v>42533</v>
      </c>
      <c r="B112" s="322">
        <v>42534</v>
      </c>
      <c r="C112" s="322">
        <v>42535</v>
      </c>
      <c r="D112" s="322">
        <v>42536</v>
      </c>
      <c r="E112" s="322">
        <v>42537</v>
      </c>
      <c r="F112" s="322">
        <v>42538</v>
      </c>
      <c r="G112" s="322">
        <v>42539</v>
      </c>
    </row>
    <row r="113" spans="1:7" x14ac:dyDescent="0.2">
      <c r="A113" s="322">
        <v>42540</v>
      </c>
      <c r="B113" s="322">
        <v>42541</v>
      </c>
      <c r="C113" s="322">
        <v>42542</v>
      </c>
      <c r="D113" s="322">
        <v>42543</v>
      </c>
      <c r="E113" s="322">
        <v>42544</v>
      </c>
      <c r="F113" s="322">
        <v>42545</v>
      </c>
      <c r="G113" s="322">
        <v>42546</v>
      </c>
    </row>
    <row r="114" spans="1:7" x14ac:dyDescent="0.2">
      <c r="A114" s="322">
        <v>42547</v>
      </c>
      <c r="B114" s="322">
        <v>42548</v>
      </c>
      <c r="C114" s="322">
        <v>42549</v>
      </c>
      <c r="D114" s="322">
        <v>42550</v>
      </c>
      <c r="E114" s="322">
        <v>42551</v>
      </c>
      <c r="F114" s="322">
        <v>42552</v>
      </c>
      <c r="G114" s="322">
        <v>42553</v>
      </c>
    </row>
    <row r="115" spans="1:7" x14ac:dyDescent="0.2">
      <c r="A115" s="322">
        <v>42554</v>
      </c>
      <c r="B115" s="322">
        <v>42555</v>
      </c>
      <c r="C115" s="322">
        <v>42556</v>
      </c>
      <c r="D115" s="322">
        <v>42557</v>
      </c>
      <c r="E115" s="322">
        <v>42558</v>
      </c>
      <c r="F115" s="322">
        <v>42559</v>
      </c>
      <c r="G115" s="322">
        <v>42560</v>
      </c>
    </row>
    <row r="116" spans="1:7" x14ac:dyDescent="0.2">
      <c r="A116" s="322">
        <v>42561</v>
      </c>
      <c r="B116" s="322">
        <v>42562</v>
      </c>
      <c r="C116" s="322">
        <v>42563</v>
      </c>
      <c r="D116" s="322">
        <v>42564</v>
      </c>
      <c r="E116" s="322">
        <v>42565</v>
      </c>
      <c r="F116" s="322">
        <v>42566</v>
      </c>
      <c r="G116" s="322">
        <v>42567</v>
      </c>
    </row>
    <row r="117" spans="1:7" x14ac:dyDescent="0.2">
      <c r="A117" s="322">
        <v>42568</v>
      </c>
      <c r="B117" s="322">
        <v>42569</v>
      </c>
      <c r="C117" s="322">
        <v>42570</v>
      </c>
      <c r="D117" s="322">
        <v>42571</v>
      </c>
      <c r="E117" s="322">
        <v>42572</v>
      </c>
      <c r="F117" s="322">
        <v>42573</v>
      </c>
      <c r="G117" s="322">
        <v>42574</v>
      </c>
    </row>
    <row r="118" spans="1:7" x14ac:dyDescent="0.2">
      <c r="A118" s="322">
        <v>42575</v>
      </c>
      <c r="B118" s="322">
        <v>42576</v>
      </c>
      <c r="C118" s="322">
        <v>42577</v>
      </c>
      <c r="D118" s="322">
        <v>42578</v>
      </c>
      <c r="E118" s="322">
        <v>42579</v>
      </c>
      <c r="F118" s="322">
        <v>42580</v>
      </c>
      <c r="G118" s="322">
        <v>42581</v>
      </c>
    </row>
    <row r="119" spans="1:7" x14ac:dyDescent="0.2">
      <c r="A119" s="322">
        <v>42582</v>
      </c>
      <c r="B119" s="322">
        <v>42583</v>
      </c>
      <c r="C119" s="322">
        <v>42584</v>
      </c>
      <c r="D119" s="322">
        <v>42585</v>
      </c>
      <c r="E119" s="322">
        <v>42586</v>
      </c>
      <c r="F119" s="322">
        <v>42587</v>
      </c>
      <c r="G119" s="322">
        <v>42588</v>
      </c>
    </row>
    <row r="120" spans="1:7" x14ac:dyDescent="0.2">
      <c r="A120" s="322">
        <v>42589</v>
      </c>
      <c r="B120" s="322">
        <v>42590</v>
      </c>
      <c r="C120" s="322">
        <v>42591</v>
      </c>
      <c r="D120" s="322">
        <v>42592</v>
      </c>
      <c r="E120" s="322">
        <v>42593</v>
      </c>
      <c r="F120" s="322">
        <v>42594</v>
      </c>
      <c r="G120" s="322">
        <v>42595</v>
      </c>
    </row>
    <row r="121" spans="1:7" x14ac:dyDescent="0.2">
      <c r="A121" s="322">
        <v>42596</v>
      </c>
      <c r="B121" s="322">
        <v>42597</v>
      </c>
      <c r="C121" s="322">
        <v>42598</v>
      </c>
      <c r="D121" s="322">
        <v>42599</v>
      </c>
      <c r="E121" s="322">
        <v>42600</v>
      </c>
      <c r="F121" s="322">
        <v>42601</v>
      </c>
      <c r="G121" s="322">
        <v>42602</v>
      </c>
    </row>
    <row r="122" spans="1:7" x14ac:dyDescent="0.2">
      <c r="A122" s="322">
        <v>42603</v>
      </c>
      <c r="B122" s="322">
        <v>42604</v>
      </c>
      <c r="C122" s="322">
        <v>42605</v>
      </c>
      <c r="D122" s="322">
        <v>42606</v>
      </c>
      <c r="E122" s="322">
        <v>42607</v>
      </c>
      <c r="F122" s="322">
        <v>42608</v>
      </c>
      <c r="G122" s="322">
        <v>42609</v>
      </c>
    </row>
    <row r="123" spans="1:7" x14ac:dyDescent="0.2">
      <c r="A123" s="322">
        <v>42610</v>
      </c>
      <c r="B123" s="322">
        <v>42611</v>
      </c>
      <c r="C123" s="322">
        <v>42612</v>
      </c>
      <c r="D123" s="322">
        <v>42613</v>
      </c>
      <c r="E123" s="322">
        <v>42614</v>
      </c>
      <c r="F123" s="322">
        <v>42615</v>
      </c>
      <c r="G123" s="322">
        <v>42616</v>
      </c>
    </row>
    <row r="124" spans="1:7" x14ac:dyDescent="0.2">
      <c r="A124" s="322">
        <v>42617</v>
      </c>
      <c r="B124" s="322">
        <v>42618</v>
      </c>
      <c r="C124" s="322">
        <v>42619</v>
      </c>
      <c r="D124" s="322">
        <v>42620</v>
      </c>
      <c r="E124" s="322">
        <v>42621</v>
      </c>
      <c r="F124" s="322">
        <v>42622</v>
      </c>
      <c r="G124" s="322">
        <v>42623</v>
      </c>
    </row>
    <row r="125" spans="1:7" x14ac:dyDescent="0.2">
      <c r="A125" s="322">
        <v>42624</v>
      </c>
      <c r="B125" s="322">
        <v>42625</v>
      </c>
      <c r="C125" s="322">
        <v>42626</v>
      </c>
      <c r="D125" s="322">
        <v>42627</v>
      </c>
      <c r="E125" s="322">
        <v>42628</v>
      </c>
      <c r="F125" s="322">
        <v>42629</v>
      </c>
      <c r="G125" s="322">
        <v>42630</v>
      </c>
    </row>
    <row r="126" spans="1:7" x14ac:dyDescent="0.2">
      <c r="A126" s="322">
        <v>42631</v>
      </c>
      <c r="B126" s="322">
        <v>42632</v>
      </c>
      <c r="C126" s="322">
        <v>42633</v>
      </c>
      <c r="D126" s="322">
        <v>42634</v>
      </c>
      <c r="E126" s="322">
        <v>42635</v>
      </c>
      <c r="F126" s="322">
        <v>42636</v>
      </c>
      <c r="G126" s="322">
        <v>42637</v>
      </c>
    </row>
    <row r="127" spans="1:7" x14ac:dyDescent="0.2">
      <c r="A127" s="322">
        <v>42638</v>
      </c>
      <c r="B127" s="322">
        <v>42639</v>
      </c>
      <c r="C127" s="322">
        <v>42640</v>
      </c>
      <c r="D127" s="322">
        <v>42641</v>
      </c>
      <c r="E127" s="322">
        <v>42642</v>
      </c>
      <c r="F127" s="322">
        <v>42643</v>
      </c>
      <c r="G127" s="322">
        <v>42644</v>
      </c>
    </row>
    <row r="128" spans="1:7" x14ac:dyDescent="0.2">
      <c r="A128" s="322">
        <v>42645</v>
      </c>
      <c r="B128" s="322">
        <v>42646</v>
      </c>
      <c r="C128" s="322">
        <v>42647</v>
      </c>
      <c r="D128" s="322">
        <v>42648</v>
      </c>
      <c r="E128" s="322">
        <v>42649</v>
      </c>
      <c r="F128" s="322">
        <v>42650</v>
      </c>
      <c r="G128" s="322">
        <v>42651</v>
      </c>
    </row>
    <row r="129" spans="1:7" x14ac:dyDescent="0.2">
      <c r="A129" s="322">
        <v>42652</v>
      </c>
      <c r="B129" s="322">
        <v>42653</v>
      </c>
      <c r="C129" s="322">
        <v>42654</v>
      </c>
      <c r="D129" s="322">
        <v>42655</v>
      </c>
      <c r="E129" s="322">
        <v>42656</v>
      </c>
      <c r="F129" s="322">
        <v>42657</v>
      </c>
      <c r="G129" s="322">
        <v>42658</v>
      </c>
    </row>
    <row r="130" spans="1:7" x14ac:dyDescent="0.2">
      <c r="A130" s="322">
        <v>42659</v>
      </c>
      <c r="B130" s="322">
        <v>42660</v>
      </c>
      <c r="C130" s="322">
        <v>42661</v>
      </c>
      <c r="D130" s="322">
        <v>42662</v>
      </c>
      <c r="E130" s="322">
        <v>42663</v>
      </c>
      <c r="F130" s="322">
        <v>42664</v>
      </c>
      <c r="G130" s="322">
        <v>42665</v>
      </c>
    </row>
    <row r="131" spans="1:7" x14ac:dyDescent="0.2">
      <c r="A131" s="322">
        <v>42666</v>
      </c>
      <c r="B131" s="322">
        <v>42667</v>
      </c>
      <c r="C131" s="322">
        <v>42668</v>
      </c>
      <c r="D131" s="322">
        <v>42669</v>
      </c>
      <c r="E131" s="322">
        <v>42670</v>
      </c>
      <c r="F131" s="322">
        <v>42671</v>
      </c>
      <c r="G131" s="322">
        <v>42672</v>
      </c>
    </row>
    <row r="132" spans="1:7" x14ac:dyDescent="0.2">
      <c r="A132" s="322">
        <v>42673</v>
      </c>
      <c r="B132" s="322">
        <v>42674</v>
      </c>
      <c r="C132" s="322">
        <v>42675</v>
      </c>
      <c r="D132" s="322">
        <v>42676</v>
      </c>
      <c r="E132" s="322">
        <v>42677</v>
      </c>
      <c r="F132" s="322">
        <v>42678</v>
      </c>
      <c r="G132" s="322">
        <v>42679</v>
      </c>
    </row>
    <row r="133" spans="1:7" x14ac:dyDescent="0.2">
      <c r="A133" s="322">
        <v>42680</v>
      </c>
      <c r="B133" s="322">
        <v>42681</v>
      </c>
      <c r="C133" s="322">
        <v>42682</v>
      </c>
      <c r="D133" s="322">
        <v>42683</v>
      </c>
      <c r="E133" s="322">
        <v>42684</v>
      </c>
      <c r="F133" s="322">
        <v>42685</v>
      </c>
      <c r="G133" s="322">
        <v>42686</v>
      </c>
    </row>
    <row r="134" spans="1:7" x14ac:dyDescent="0.2">
      <c r="A134" s="322">
        <v>42687</v>
      </c>
      <c r="B134" s="322">
        <v>42688</v>
      </c>
      <c r="C134" s="322">
        <v>42689</v>
      </c>
      <c r="D134" s="322">
        <v>42690</v>
      </c>
      <c r="E134" s="322">
        <v>42691</v>
      </c>
      <c r="F134" s="322">
        <v>42692</v>
      </c>
      <c r="G134" s="322">
        <v>42693</v>
      </c>
    </row>
    <row r="135" spans="1:7" x14ac:dyDescent="0.2">
      <c r="A135" s="322">
        <v>42694</v>
      </c>
      <c r="B135" s="322">
        <v>42695</v>
      </c>
      <c r="C135" s="322">
        <v>42696</v>
      </c>
      <c r="D135" s="322">
        <v>42697</v>
      </c>
      <c r="E135" s="322">
        <v>42698</v>
      </c>
      <c r="F135" s="322">
        <v>42699</v>
      </c>
      <c r="G135" s="322">
        <v>42700</v>
      </c>
    </row>
    <row r="136" spans="1:7" x14ac:dyDescent="0.2">
      <c r="A136" s="322">
        <v>42701</v>
      </c>
      <c r="B136" s="322">
        <v>42702</v>
      </c>
      <c r="C136" s="322">
        <v>42703</v>
      </c>
      <c r="D136" s="322">
        <v>42704</v>
      </c>
      <c r="E136" s="322">
        <v>42705</v>
      </c>
      <c r="F136" s="322">
        <v>42706</v>
      </c>
      <c r="G136" s="322">
        <v>42707</v>
      </c>
    </row>
    <row r="137" spans="1:7" x14ac:dyDescent="0.2">
      <c r="A137" s="322">
        <v>42708</v>
      </c>
      <c r="B137" s="322">
        <v>42709</v>
      </c>
      <c r="C137" s="322">
        <v>42710</v>
      </c>
      <c r="D137" s="322">
        <v>42711</v>
      </c>
      <c r="E137" s="322">
        <v>42712</v>
      </c>
      <c r="F137" s="322">
        <v>42713</v>
      </c>
      <c r="G137" s="322">
        <v>42714</v>
      </c>
    </row>
    <row r="138" spans="1:7" x14ac:dyDescent="0.2">
      <c r="A138" s="322">
        <v>42715</v>
      </c>
      <c r="B138" s="322">
        <v>42716</v>
      </c>
      <c r="C138" s="322">
        <v>42717</v>
      </c>
      <c r="D138" s="322">
        <v>42718</v>
      </c>
      <c r="E138" s="322">
        <v>42719</v>
      </c>
      <c r="F138" s="322">
        <v>42720</v>
      </c>
      <c r="G138" s="322">
        <v>42721</v>
      </c>
    </row>
    <row r="139" spans="1:7" x14ac:dyDescent="0.2">
      <c r="A139" s="322">
        <v>42722</v>
      </c>
      <c r="B139" s="322">
        <v>42723</v>
      </c>
      <c r="C139" s="322">
        <v>42724</v>
      </c>
      <c r="D139" s="322">
        <v>42725</v>
      </c>
      <c r="E139" s="322">
        <v>42726</v>
      </c>
      <c r="F139" s="322">
        <v>42727</v>
      </c>
      <c r="G139" s="322">
        <v>42728</v>
      </c>
    </row>
    <row r="140" spans="1:7" x14ac:dyDescent="0.2">
      <c r="A140" s="322">
        <v>42729</v>
      </c>
      <c r="B140" s="322">
        <v>42730</v>
      </c>
      <c r="C140" s="322">
        <v>42731</v>
      </c>
      <c r="D140" s="322">
        <v>42732</v>
      </c>
      <c r="E140" s="322">
        <v>42733</v>
      </c>
      <c r="F140" s="322">
        <v>42734</v>
      </c>
      <c r="G140" s="322">
        <v>42735</v>
      </c>
    </row>
    <row r="141" spans="1:7" x14ac:dyDescent="0.2">
      <c r="A141" s="322">
        <v>42736</v>
      </c>
      <c r="B141" s="322">
        <v>42737</v>
      </c>
      <c r="C141" s="322">
        <v>42738</v>
      </c>
      <c r="D141" s="322">
        <v>42739</v>
      </c>
      <c r="E141" s="322">
        <v>42740</v>
      </c>
      <c r="F141" s="322">
        <v>42741</v>
      </c>
      <c r="G141" s="322">
        <v>42742</v>
      </c>
    </row>
    <row r="142" spans="1:7" x14ac:dyDescent="0.2">
      <c r="A142" s="322">
        <v>42743</v>
      </c>
      <c r="B142" s="322">
        <v>42744</v>
      </c>
      <c r="C142" s="322">
        <v>42745</v>
      </c>
      <c r="D142" s="322">
        <v>42746</v>
      </c>
      <c r="E142" s="322">
        <v>42747</v>
      </c>
      <c r="F142" s="322">
        <v>42748</v>
      </c>
      <c r="G142" s="322">
        <v>42749</v>
      </c>
    </row>
    <row r="143" spans="1:7" x14ac:dyDescent="0.2">
      <c r="A143" s="322">
        <v>42750</v>
      </c>
      <c r="B143" s="322">
        <v>42751</v>
      </c>
      <c r="C143" s="322">
        <v>42752</v>
      </c>
      <c r="D143" s="322">
        <v>42753</v>
      </c>
      <c r="E143" s="322">
        <v>42754</v>
      </c>
      <c r="F143" s="322">
        <v>42755</v>
      </c>
      <c r="G143" s="322">
        <v>42756</v>
      </c>
    </row>
    <row r="144" spans="1:7" x14ac:dyDescent="0.2">
      <c r="A144" s="322">
        <v>42757</v>
      </c>
      <c r="B144" s="322">
        <v>42758</v>
      </c>
      <c r="C144" s="322">
        <v>42759</v>
      </c>
      <c r="D144" s="322">
        <v>42760</v>
      </c>
      <c r="E144" s="322">
        <v>42761</v>
      </c>
      <c r="F144" s="322">
        <v>42762</v>
      </c>
      <c r="G144" s="322">
        <v>42763</v>
      </c>
    </row>
    <row r="145" spans="1:7" x14ac:dyDescent="0.2">
      <c r="A145" s="322">
        <v>42764</v>
      </c>
      <c r="B145" s="322">
        <v>42765</v>
      </c>
      <c r="C145" s="322">
        <v>42766</v>
      </c>
      <c r="D145" s="322">
        <v>42767</v>
      </c>
      <c r="E145" s="322">
        <v>42768</v>
      </c>
      <c r="F145" s="322">
        <v>42769</v>
      </c>
      <c r="G145" s="322">
        <v>42770</v>
      </c>
    </row>
    <row r="146" spans="1:7" x14ac:dyDescent="0.2">
      <c r="A146" s="322">
        <v>42771</v>
      </c>
      <c r="B146" s="322">
        <v>42772</v>
      </c>
      <c r="C146" s="322">
        <v>42773</v>
      </c>
      <c r="D146" s="322">
        <v>42774</v>
      </c>
      <c r="E146" s="322">
        <v>42775</v>
      </c>
      <c r="F146" s="322">
        <v>42776</v>
      </c>
      <c r="G146" s="322">
        <v>42777</v>
      </c>
    </row>
    <row r="147" spans="1:7" x14ac:dyDescent="0.2">
      <c r="A147" s="322">
        <v>42778</v>
      </c>
      <c r="B147" s="322">
        <v>42779</v>
      </c>
      <c r="C147" s="322">
        <v>42780</v>
      </c>
      <c r="D147" s="322">
        <v>42781</v>
      </c>
      <c r="E147" s="322">
        <v>42782</v>
      </c>
      <c r="F147" s="322">
        <v>42783</v>
      </c>
      <c r="G147" s="322">
        <v>42784</v>
      </c>
    </row>
    <row r="148" spans="1:7" x14ac:dyDescent="0.2">
      <c r="A148" s="322">
        <v>42785</v>
      </c>
      <c r="B148" s="322">
        <v>42786</v>
      </c>
      <c r="C148" s="322">
        <v>42787</v>
      </c>
      <c r="D148" s="322">
        <v>42788</v>
      </c>
      <c r="E148" s="322">
        <v>42789</v>
      </c>
      <c r="F148" s="322">
        <v>42790</v>
      </c>
      <c r="G148" s="322">
        <v>42791</v>
      </c>
    </row>
    <row r="149" spans="1:7" x14ac:dyDescent="0.2">
      <c r="A149" s="322">
        <v>42792</v>
      </c>
      <c r="B149" s="322">
        <v>42793</v>
      </c>
      <c r="C149" s="322">
        <v>42794</v>
      </c>
      <c r="D149" s="322">
        <v>42795</v>
      </c>
      <c r="E149" s="322">
        <v>42796</v>
      </c>
      <c r="F149" s="322">
        <v>42797</v>
      </c>
      <c r="G149" s="322">
        <v>42798</v>
      </c>
    </row>
    <row r="150" spans="1:7" x14ac:dyDescent="0.2">
      <c r="A150" s="322">
        <v>42799</v>
      </c>
      <c r="B150" s="322">
        <v>42800</v>
      </c>
      <c r="C150" s="322">
        <v>42801</v>
      </c>
      <c r="D150" s="322">
        <v>42802</v>
      </c>
      <c r="E150" s="322">
        <v>42803</v>
      </c>
      <c r="F150" s="322">
        <v>42804</v>
      </c>
      <c r="G150" s="322">
        <v>42805</v>
      </c>
    </row>
    <row r="151" spans="1:7" x14ac:dyDescent="0.2">
      <c r="A151" s="322">
        <v>42806</v>
      </c>
      <c r="B151" s="322">
        <v>42807</v>
      </c>
      <c r="C151" s="322">
        <v>42808</v>
      </c>
      <c r="D151" s="322">
        <v>42809</v>
      </c>
      <c r="E151" s="322">
        <v>42810</v>
      </c>
      <c r="F151" s="322">
        <v>42811</v>
      </c>
      <c r="G151" s="322">
        <v>42812</v>
      </c>
    </row>
    <row r="152" spans="1:7" x14ac:dyDescent="0.2">
      <c r="A152" s="322">
        <v>42813</v>
      </c>
      <c r="B152" s="322">
        <v>42814</v>
      </c>
      <c r="C152" s="322">
        <v>42815</v>
      </c>
      <c r="D152" s="322">
        <v>42816</v>
      </c>
      <c r="E152" s="322">
        <v>42817</v>
      </c>
      <c r="F152" s="322">
        <v>42818</v>
      </c>
      <c r="G152" s="322">
        <v>42819</v>
      </c>
    </row>
    <row r="153" spans="1:7" x14ac:dyDescent="0.2">
      <c r="A153" s="322">
        <v>42820</v>
      </c>
      <c r="B153" s="322">
        <v>42821</v>
      </c>
      <c r="C153" s="322">
        <v>42822</v>
      </c>
      <c r="D153" s="322">
        <v>42823</v>
      </c>
      <c r="E153" s="322">
        <v>42824</v>
      </c>
      <c r="F153" s="322">
        <v>42825</v>
      </c>
      <c r="G153" s="322">
        <v>42826</v>
      </c>
    </row>
    <row r="154" spans="1:7" x14ac:dyDescent="0.2">
      <c r="A154" s="322">
        <v>42827</v>
      </c>
      <c r="B154" s="322">
        <v>42828</v>
      </c>
      <c r="C154" s="322">
        <v>42829</v>
      </c>
      <c r="D154" s="322">
        <v>42830</v>
      </c>
      <c r="E154" s="322">
        <v>42831</v>
      </c>
      <c r="F154" s="322">
        <v>42832</v>
      </c>
      <c r="G154" s="322">
        <v>42833</v>
      </c>
    </row>
    <row r="155" spans="1:7" x14ac:dyDescent="0.2">
      <c r="A155" s="322">
        <v>42834</v>
      </c>
      <c r="B155" s="322">
        <v>42835</v>
      </c>
      <c r="C155" s="322">
        <v>42836</v>
      </c>
      <c r="D155" s="322">
        <v>42837</v>
      </c>
      <c r="E155" s="322">
        <v>42838</v>
      </c>
      <c r="F155" s="322">
        <v>42839</v>
      </c>
      <c r="G155" s="322">
        <v>42840</v>
      </c>
    </row>
    <row r="156" spans="1:7" x14ac:dyDescent="0.2">
      <c r="A156" s="322">
        <v>42841</v>
      </c>
      <c r="B156" s="322">
        <v>42842</v>
      </c>
      <c r="C156" s="322">
        <v>42843</v>
      </c>
      <c r="D156" s="322">
        <v>42844</v>
      </c>
      <c r="E156" s="322">
        <v>42845</v>
      </c>
      <c r="F156" s="322">
        <v>42846</v>
      </c>
      <c r="G156" s="322">
        <v>42847</v>
      </c>
    </row>
    <row r="157" spans="1:7" x14ac:dyDescent="0.2">
      <c r="A157" s="322">
        <v>42848</v>
      </c>
      <c r="B157" s="322">
        <v>42849</v>
      </c>
      <c r="C157" s="322">
        <v>42850</v>
      </c>
      <c r="D157" s="322">
        <v>42851</v>
      </c>
      <c r="E157" s="322">
        <v>42852</v>
      </c>
      <c r="F157" s="322">
        <v>42853</v>
      </c>
      <c r="G157" s="322">
        <v>42854</v>
      </c>
    </row>
    <row r="158" spans="1:7" x14ac:dyDescent="0.2">
      <c r="A158" s="322">
        <v>42855</v>
      </c>
      <c r="B158" s="322">
        <v>42856</v>
      </c>
      <c r="C158" s="322">
        <v>42857</v>
      </c>
      <c r="D158" s="322">
        <v>42858</v>
      </c>
      <c r="E158" s="322">
        <v>42859</v>
      </c>
      <c r="F158" s="322">
        <v>42860</v>
      </c>
      <c r="G158" s="322">
        <v>42861</v>
      </c>
    </row>
    <row r="159" spans="1:7" x14ac:dyDescent="0.2">
      <c r="A159" s="322">
        <v>42862</v>
      </c>
      <c r="B159" s="322">
        <v>42863</v>
      </c>
      <c r="C159" s="322">
        <v>42864</v>
      </c>
      <c r="D159" s="322">
        <v>42865</v>
      </c>
      <c r="E159" s="322">
        <v>42866</v>
      </c>
      <c r="F159" s="322">
        <v>42867</v>
      </c>
      <c r="G159" s="322">
        <v>42868</v>
      </c>
    </row>
    <row r="160" spans="1:7" x14ac:dyDescent="0.2">
      <c r="A160" s="322">
        <v>42869</v>
      </c>
      <c r="B160" s="322">
        <v>42870</v>
      </c>
      <c r="C160" s="322">
        <v>42871</v>
      </c>
      <c r="D160" s="322">
        <v>42872</v>
      </c>
      <c r="E160" s="322">
        <v>42873</v>
      </c>
      <c r="F160" s="322">
        <v>42874</v>
      </c>
      <c r="G160" s="322">
        <v>42875</v>
      </c>
    </row>
    <row r="161" spans="1:7" x14ac:dyDescent="0.2">
      <c r="A161" s="322">
        <v>42876</v>
      </c>
      <c r="B161" s="322">
        <v>42877</v>
      </c>
      <c r="C161" s="322">
        <v>42878</v>
      </c>
      <c r="D161" s="322">
        <v>42879</v>
      </c>
      <c r="E161" s="322">
        <v>42880</v>
      </c>
      <c r="F161" s="322">
        <v>42881</v>
      </c>
      <c r="G161" s="322">
        <v>42882</v>
      </c>
    </row>
    <row r="162" spans="1:7" x14ac:dyDescent="0.2">
      <c r="A162" s="322">
        <v>42883</v>
      </c>
      <c r="B162" s="322">
        <v>42884</v>
      </c>
      <c r="C162" s="322">
        <v>42885</v>
      </c>
      <c r="D162" s="322">
        <v>42886</v>
      </c>
      <c r="E162" s="322">
        <v>42887</v>
      </c>
      <c r="F162" s="322">
        <v>42888</v>
      </c>
      <c r="G162" s="322">
        <v>42889</v>
      </c>
    </row>
    <row r="163" spans="1:7" x14ac:dyDescent="0.2">
      <c r="A163" s="322">
        <v>42890</v>
      </c>
      <c r="B163" s="322">
        <v>42891</v>
      </c>
      <c r="C163" s="322">
        <v>42892</v>
      </c>
      <c r="D163" s="322">
        <v>42893</v>
      </c>
      <c r="E163" s="322">
        <v>42894</v>
      </c>
      <c r="F163" s="322">
        <v>42895</v>
      </c>
      <c r="G163" s="322">
        <v>42896</v>
      </c>
    </row>
    <row r="164" spans="1:7" x14ac:dyDescent="0.2">
      <c r="A164" s="322">
        <v>42897</v>
      </c>
      <c r="B164" s="322">
        <v>42898</v>
      </c>
      <c r="C164" s="322">
        <v>42899</v>
      </c>
      <c r="D164" s="322">
        <v>42900</v>
      </c>
      <c r="E164" s="322">
        <v>42901</v>
      </c>
      <c r="F164" s="322">
        <v>42902</v>
      </c>
      <c r="G164" s="322">
        <v>42903</v>
      </c>
    </row>
    <row r="165" spans="1:7" x14ac:dyDescent="0.2">
      <c r="A165" s="322">
        <v>42904</v>
      </c>
      <c r="B165" s="322">
        <v>42905</v>
      </c>
      <c r="C165" s="322">
        <v>42906</v>
      </c>
      <c r="D165" s="322">
        <v>42907</v>
      </c>
      <c r="E165" s="322">
        <v>42908</v>
      </c>
      <c r="F165" s="322">
        <v>42909</v>
      </c>
      <c r="G165" s="322">
        <v>42910</v>
      </c>
    </row>
    <row r="166" spans="1:7" x14ac:dyDescent="0.2">
      <c r="A166" s="322">
        <v>42911</v>
      </c>
      <c r="B166" s="322">
        <v>42912</v>
      </c>
      <c r="C166" s="322">
        <v>42913</v>
      </c>
      <c r="D166" s="322">
        <v>42914</v>
      </c>
      <c r="E166" s="322">
        <v>42915</v>
      </c>
      <c r="F166" s="322">
        <v>42916</v>
      </c>
      <c r="G166" s="322">
        <v>42917</v>
      </c>
    </row>
    <row r="167" spans="1:7" x14ac:dyDescent="0.2">
      <c r="A167" s="322">
        <v>42918</v>
      </c>
      <c r="B167" s="322">
        <v>42919</v>
      </c>
      <c r="C167" s="322">
        <v>42920</v>
      </c>
      <c r="D167" s="322">
        <v>42921</v>
      </c>
      <c r="E167" s="322">
        <v>42922</v>
      </c>
      <c r="F167" s="322">
        <v>42923</v>
      </c>
      <c r="G167" s="322">
        <v>42924</v>
      </c>
    </row>
    <row r="168" spans="1:7" x14ac:dyDescent="0.2">
      <c r="A168" s="322">
        <v>42925</v>
      </c>
      <c r="B168" s="322">
        <v>42926</v>
      </c>
      <c r="C168" s="322">
        <v>42927</v>
      </c>
      <c r="D168" s="322">
        <v>42928</v>
      </c>
      <c r="E168" s="322">
        <v>42929</v>
      </c>
      <c r="F168" s="322">
        <v>42930</v>
      </c>
      <c r="G168" s="322">
        <v>42931</v>
      </c>
    </row>
    <row r="169" spans="1:7" x14ac:dyDescent="0.2">
      <c r="A169" s="322">
        <v>42932</v>
      </c>
      <c r="B169" s="322">
        <v>42933</v>
      </c>
      <c r="C169" s="322">
        <v>42934</v>
      </c>
      <c r="D169" s="322">
        <v>42935</v>
      </c>
      <c r="E169" s="322">
        <v>42936</v>
      </c>
      <c r="F169" s="322">
        <v>42937</v>
      </c>
      <c r="G169" s="322">
        <v>42938</v>
      </c>
    </row>
    <row r="170" spans="1:7" x14ac:dyDescent="0.2">
      <c r="A170" s="322">
        <v>42939</v>
      </c>
      <c r="B170" s="322">
        <v>42940</v>
      </c>
      <c r="C170" s="322">
        <v>42941</v>
      </c>
      <c r="D170" s="322">
        <v>42942</v>
      </c>
      <c r="E170" s="322">
        <v>42943</v>
      </c>
      <c r="F170" s="322">
        <v>42944</v>
      </c>
      <c r="G170" s="322">
        <v>42945</v>
      </c>
    </row>
    <row r="171" spans="1:7" x14ac:dyDescent="0.2">
      <c r="A171" s="322">
        <v>42946</v>
      </c>
      <c r="B171" s="322">
        <v>42947</v>
      </c>
      <c r="C171" s="322">
        <v>42948</v>
      </c>
      <c r="D171" s="322">
        <v>42949</v>
      </c>
      <c r="E171" s="322">
        <v>42950</v>
      </c>
      <c r="F171" s="322">
        <v>42951</v>
      </c>
      <c r="G171" s="322">
        <v>42952</v>
      </c>
    </row>
    <row r="172" spans="1:7" x14ac:dyDescent="0.2">
      <c r="A172" s="322">
        <v>42953</v>
      </c>
      <c r="B172" s="322">
        <v>42954</v>
      </c>
      <c r="C172" s="322">
        <v>42955</v>
      </c>
      <c r="D172" s="322">
        <v>42956</v>
      </c>
      <c r="E172" s="322">
        <v>42957</v>
      </c>
      <c r="F172" s="322">
        <v>42958</v>
      </c>
      <c r="G172" s="322">
        <v>42959</v>
      </c>
    </row>
    <row r="173" spans="1:7" x14ac:dyDescent="0.2">
      <c r="A173" s="322">
        <v>42960</v>
      </c>
      <c r="B173" s="322">
        <v>42961</v>
      </c>
      <c r="C173" s="322">
        <v>42962</v>
      </c>
      <c r="D173" s="322">
        <v>42963</v>
      </c>
      <c r="E173" s="322">
        <v>42964</v>
      </c>
      <c r="F173" s="322">
        <v>42965</v>
      </c>
      <c r="G173" s="322">
        <v>42966</v>
      </c>
    </row>
    <row r="174" spans="1:7" x14ac:dyDescent="0.2">
      <c r="A174" s="322">
        <v>42967</v>
      </c>
      <c r="B174" s="322">
        <v>42968</v>
      </c>
      <c r="C174" s="322">
        <v>42969</v>
      </c>
      <c r="D174" s="322">
        <v>42970</v>
      </c>
      <c r="E174" s="322">
        <v>42971</v>
      </c>
      <c r="F174" s="322">
        <v>42972</v>
      </c>
      <c r="G174" s="322">
        <v>42973</v>
      </c>
    </row>
    <row r="175" spans="1:7" x14ac:dyDescent="0.2">
      <c r="A175" s="322">
        <v>42974</v>
      </c>
      <c r="B175" s="322">
        <v>42975</v>
      </c>
      <c r="C175" s="322">
        <v>42976</v>
      </c>
      <c r="D175" s="322">
        <v>42977</v>
      </c>
      <c r="E175" s="322">
        <v>42978</v>
      </c>
      <c r="F175" s="322">
        <v>42979</v>
      </c>
      <c r="G175" s="322">
        <v>42980</v>
      </c>
    </row>
    <row r="176" spans="1:7" x14ac:dyDescent="0.2">
      <c r="A176" s="322">
        <v>42981</v>
      </c>
      <c r="B176" s="322">
        <v>42982</v>
      </c>
      <c r="C176" s="322">
        <v>42983</v>
      </c>
      <c r="D176" s="322">
        <v>42984</v>
      </c>
      <c r="E176" s="322">
        <v>42985</v>
      </c>
      <c r="F176" s="322">
        <v>42986</v>
      </c>
      <c r="G176" s="322">
        <v>42987</v>
      </c>
    </row>
    <row r="177" spans="1:7" x14ac:dyDescent="0.2">
      <c r="A177" s="322">
        <v>42988</v>
      </c>
      <c r="B177" s="322">
        <v>42989</v>
      </c>
      <c r="C177" s="322">
        <v>42990</v>
      </c>
      <c r="D177" s="322">
        <v>42991</v>
      </c>
      <c r="E177" s="322">
        <v>42992</v>
      </c>
      <c r="F177" s="322">
        <v>42993</v>
      </c>
      <c r="G177" s="322">
        <v>42994</v>
      </c>
    </row>
    <row r="178" spans="1:7" x14ac:dyDescent="0.2">
      <c r="A178" s="322">
        <v>42995</v>
      </c>
      <c r="B178" s="322">
        <v>42996</v>
      </c>
      <c r="C178" s="322">
        <v>42997</v>
      </c>
      <c r="D178" s="322">
        <v>42998</v>
      </c>
      <c r="E178" s="322">
        <v>42999</v>
      </c>
      <c r="F178" s="322">
        <v>43000</v>
      </c>
      <c r="G178" s="322">
        <v>43001</v>
      </c>
    </row>
    <row r="179" spans="1:7" x14ac:dyDescent="0.2">
      <c r="A179" s="322">
        <v>43002</v>
      </c>
      <c r="B179" s="322">
        <v>43003</v>
      </c>
      <c r="C179" s="322">
        <v>43004</v>
      </c>
      <c r="D179" s="322">
        <v>43005</v>
      </c>
      <c r="E179" s="322">
        <v>43006</v>
      </c>
      <c r="F179" s="322">
        <v>43007</v>
      </c>
      <c r="G179" s="322">
        <v>43008</v>
      </c>
    </row>
    <row r="180" spans="1:7" x14ac:dyDescent="0.2">
      <c r="A180" s="322">
        <v>43009</v>
      </c>
      <c r="B180" s="322">
        <v>43010</v>
      </c>
      <c r="C180" s="322">
        <v>43011</v>
      </c>
      <c r="D180" s="322">
        <v>43012</v>
      </c>
      <c r="E180" s="322">
        <v>43013</v>
      </c>
      <c r="F180" s="322">
        <v>43014</v>
      </c>
      <c r="G180" s="322">
        <v>43015</v>
      </c>
    </row>
    <row r="181" spans="1:7" x14ac:dyDescent="0.2">
      <c r="A181" s="322">
        <v>43016</v>
      </c>
      <c r="B181" s="322">
        <v>43017</v>
      </c>
      <c r="C181" s="322">
        <v>43018</v>
      </c>
      <c r="D181" s="322">
        <v>43019</v>
      </c>
      <c r="E181" s="322">
        <v>43020</v>
      </c>
      <c r="F181" s="322">
        <v>43021</v>
      </c>
      <c r="G181" s="322">
        <v>43022</v>
      </c>
    </row>
    <row r="182" spans="1:7" x14ac:dyDescent="0.2">
      <c r="A182" s="322">
        <v>43023</v>
      </c>
      <c r="B182" s="322">
        <v>43024</v>
      </c>
      <c r="C182" s="322">
        <v>43025</v>
      </c>
      <c r="D182" s="322">
        <v>43026</v>
      </c>
      <c r="E182" s="322">
        <v>43027</v>
      </c>
      <c r="F182" s="322">
        <v>43028</v>
      </c>
      <c r="G182" s="322">
        <v>43029</v>
      </c>
    </row>
    <row r="183" spans="1:7" x14ac:dyDescent="0.2">
      <c r="A183" s="322">
        <v>43030</v>
      </c>
      <c r="B183" s="322">
        <v>43031</v>
      </c>
      <c r="C183" s="322">
        <v>43032</v>
      </c>
      <c r="D183" s="322">
        <v>43033</v>
      </c>
      <c r="E183" s="322">
        <v>43034</v>
      </c>
      <c r="F183" s="322">
        <v>43035</v>
      </c>
      <c r="G183" s="322">
        <v>43036</v>
      </c>
    </row>
    <row r="184" spans="1:7" x14ac:dyDescent="0.2">
      <c r="A184" s="322">
        <v>43037</v>
      </c>
      <c r="B184" s="322">
        <v>43038</v>
      </c>
      <c r="C184" s="322">
        <v>43039</v>
      </c>
      <c r="D184" s="322">
        <v>43040</v>
      </c>
      <c r="E184" s="322">
        <v>43041</v>
      </c>
      <c r="F184" s="322">
        <v>43042</v>
      </c>
      <c r="G184" s="322">
        <v>43043</v>
      </c>
    </row>
    <row r="185" spans="1:7" x14ac:dyDescent="0.2">
      <c r="A185" s="322">
        <v>43044</v>
      </c>
      <c r="B185" s="322">
        <v>43045</v>
      </c>
      <c r="C185" s="322">
        <v>43046</v>
      </c>
      <c r="D185" s="322">
        <v>43047</v>
      </c>
      <c r="E185" s="322">
        <v>43048</v>
      </c>
      <c r="F185" s="322">
        <v>43049</v>
      </c>
      <c r="G185" s="322">
        <v>43050</v>
      </c>
    </row>
    <row r="186" spans="1:7" x14ac:dyDescent="0.2">
      <c r="A186" s="322">
        <v>43051</v>
      </c>
      <c r="B186" s="322">
        <v>43052</v>
      </c>
      <c r="C186" s="322">
        <v>43053</v>
      </c>
      <c r="D186" s="322">
        <v>43054</v>
      </c>
      <c r="E186" s="322">
        <v>43055</v>
      </c>
      <c r="F186" s="322">
        <v>43056</v>
      </c>
      <c r="G186" s="322">
        <v>43057</v>
      </c>
    </row>
    <row r="187" spans="1:7" x14ac:dyDescent="0.2">
      <c r="A187" s="322">
        <v>43058</v>
      </c>
      <c r="B187" s="322">
        <v>43059</v>
      </c>
      <c r="C187" s="322">
        <v>43060</v>
      </c>
      <c r="D187" s="322">
        <v>43061</v>
      </c>
      <c r="E187" s="322">
        <v>43062</v>
      </c>
      <c r="F187" s="322">
        <v>43063</v>
      </c>
      <c r="G187" s="322">
        <v>43064</v>
      </c>
    </row>
    <row r="188" spans="1:7" x14ac:dyDescent="0.2">
      <c r="A188" s="322">
        <v>43065</v>
      </c>
      <c r="B188" s="322">
        <v>43066</v>
      </c>
      <c r="C188" s="322">
        <v>43067</v>
      </c>
      <c r="D188" s="322">
        <v>43068</v>
      </c>
      <c r="E188" s="322">
        <v>43069</v>
      </c>
      <c r="F188" s="322">
        <v>43070</v>
      </c>
      <c r="G188" s="322">
        <v>43071</v>
      </c>
    </row>
    <row r="189" spans="1:7" x14ac:dyDescent="0.2">
      <c r="A189" s="322">
        <v>43072</v>
      </c>
      <c r="B189" s="322">
        <v>43073</v>
      </c>
      <c r="C189" s="322">
        <v>43074</v>
      </c>
      <c r="D189" s="322">
        <v>43075</v>
      </c>
      <c r="E189" s="322">
        <v>43076</v>
      </c>
      <c r="F189" s="322">
        <v>43077</v>
      </c>
      <c r="G189" s="322">
        <v>43078</v>
      </c>
    </row>
    <row r="190" spans="1:7" x14ac:dyDescent="0.2">
      <c r="A190" s="322">
        <v>43079</v>
      </c>
      <c r="B190" s="322">
        <v>43080</v>
      </c>
      <c r="C190" s="322">
        <v>43081</v>
      </c>
      <c r="D190" s="322">
        <v>43082</v>
      </c>
      <c r="E190" s="322">
        <v>43083</v>
      </c>
      <c r="F190" s="322">
        <v>43084</v>
      </c>
      <c r="G190" s="322">
        <v>43085</v>
      </c>
    </row>
    <row r="191" spans="1:7" x14ac:dyDescent="0.2">
      <c r="A191" s="322">
        <v>43086</v>
      </c>
      <c r="B191" s="322">
        <v>43087</v>
      </c>
      <c r="C191" s="322">
        <v>43088</v>
      </c>
      <c r="D191" s="322">
        <v>43089</v>
      </c>
      <c r="E191" s="322">
        <v>43090</v>
      </c>
      <c r="F191" s="322">
        <v>43091</v>
      </c>
      <c r="G191" s="322">
        <v>43092</v>
      </c>
    </row>
    <row r="192" spans="1:7" x14ac:dyDescent="0.2">
      <c r="A192" s="322">
        <v>43093</v>
      </c>
      <c r="B192" s="322">
        <v>43094</v>
      </c>
      <c r="C192" s="322">
        <v>43095</v>
      </c>
      <c r="D192" s="322">
        <v>43096</v>
      </c>
      <c r="E192" s="322">
        <v>43097</v>
      </c>
      <c r="F192" s="322">
        <v>43098</v>
      </c>
      <c r="G192" s="322">
        <v>43099</v>
      </c>
    </row>
    <row r="193" spans="1:7" x14ac:dyDescent="0.2">
      <c r="A193" s="322">
        <v>43100</v>
      </c>
      <c r="B193" s="322">
        <v>43101</v>
      </c>
      <c r="C193" s="322">
        <v>43102</v>
      </c>
      <c r="D193" s="322">
        <v>43103</v>
      </c>
      <c r="E193" s="322">
        <v>43104</v>
      </c>
      <c r="F193" s="322">
        <v>43105</v>
      </c>
      <c r="G193" s="322">
        <v>43106</v>
      </c>
    </row>
    <row r="194" spans="1:7" x14ac:dyDescent="0.2">
      <c r="A194" s="322">
        <v>43107</v>
      </c>
      <c r="B194" s="322">
        <v>43108</v>
      </c>
      <c r="C194" s="322">
        <v>43109</v>
      </c>
      <c r="D194" s="322">
        <v>43110</v>
      </c>
      <c r="E194" s="322">
        <v>43111</v>
      </c>
      <c r="F194" s="322">
        <v>43112</v>
      </c>
      <c r="G194" s="322">
        <v>43113</v>
      </c>
    </row>
    <row r="195" spans="1:7" x14ac:dyDescent="0.2">
      <c r="A195" s="322">
        <v>43114</v>
      </c>
      <c r="B195" s="322">
        <v>43115</v>
      </c>
      <c r="C195" s="322">
        <v>43116</v>
      </c>
      <c r="D195" s="322">
        <v>43117</v>
      </c>
      <c r="E195" s="322">
        <v>43118</v>
      </c>
      <c r="F195" s="322">
        <v>43119</v>
      </c>
      <c r="G195" s="322">
        <v>43120</v>
      </c>
    </row>
    <row r="196" spans="1:7" x14ac:dyDescent="0.2">
      <c r="A196" s="322">
        <v>43121</v>
      </c>
      <c r="B196" s="322">
        <v>43122</v>
      </c>
      <c r="C196" s="322">
        <v>43123</v>
      </c>
      <c r="D196" s="322">
        <v>43124</v>
      </c>
      <c r="E196" s="322">
        <v>43125</v>
      </c>
      <c r="F196" s="322">
        <v>43126</v>
      </c>
      <c r="G196" s="322">
        <v>43127</v>
      </c>
    </row>
    <row r="197" spans="1:7" x14ac:dyDescent="0.2">
      <c r="A197" s="322">
        <v>43128</v>
      </c>
      <c r="B197" s="322">
        <v>43129</v>
      </c>
      <c r="C197" s="322">
        <v>43130</v>
      </c>
      <c r="D197" s="322">
        <v>43131</v>
      </c>
      <c r="E197" s="322">
        <v>43132</v>
      </c>
      <c r="F197" s="322">
        <v>43133</v>
      </c>
      <c r="G197" s="322">
        <v>43134</v>
      </c>
    </row>
    <row r="198" spans="1:7" x14ac:dyDescent="0.2">
      <c r="A198" s="322">
        <v>43135</v>
      </c>
      <c r="B198" s="322">
        <v>43136</v>
      </c>
      <c r="C198" s="322">
        <v>43137</v>
      </c>
      <c r="D198" s="322">
        <v>43138</v>
      </c>
      <c r="E198" s="322">
        <v>43139</v>
      </c>
      <c r="F198" s="322">
        <v>43140</v>
      </c>
      <c r="G198" s="322">
        <v>43141</v>
      </c>
    </row>
    <row r="199" spans="1:7" x14ac:dyDescent="0.2">
      <c r="A199" s="322">
        <v>43142</v>
      </c>
      <c r="B199" s="322">
        <v>43143</v>
      </c>
      <c r="C199" s="322">
        <v>43144</v>
      </c>
      <c r="D199" s="322">
        <v>43145</v>
      </c>
      <c r="E199" s="322">
        <v>43146</v>
      </c>
      <c r="F199" s="322">
        <v>43147</v>
      </c>
      <c r="G199" s="322">
        <v>43148</v>
      </c>
    </row>
    <row r="200" spans="1:7" x14ac:dyDescent="0.2">
      <c r="A200" s="322">
        <v>43149</v>
      </c>
      <c r="B200" s="322">
        <v>43150</v>
      </c>
      <c r="C200" s="322">
        <v>43151</v>
      </c>
      <c r="D200" s="322">
        <v>43152</v>
      </c>
      <c r="E200" s="322">
        <v>43153</v>
      </c>
      <c r="F200" s="322">
        <v>43154</v>
      </c>
      <c r="G200" s="322">
        <v>43155</v>
      </c>
    </row>
    <row r="201" spans="1:7" x14ac:dyDescent="0.2">
      <c r="A201" s="322">
        <v>43156</v>
      </c>
      <c r="B201" s="322">
        <v>43157</v>
      </c>
      <c r="C201" s="322">
        <v>43158</v>
      </c>
      <c r="D201" s="322">
        <v>43159</v>
      </c>
      <c r="E201" s="322">
        <v>43160</v>
      </c>
      <c r="F201" s="322">
        <v>43161</v>
      </c>
      <c r="G201" s="322">
        <v>43162</v>
      </c>
    </row>
    <row r="202" spans="1:7" x14ac:dyDescent="0.2">
      <c r="A202" s="322">
        <v>43163</v>
      </c>
      <c r="B202" s="322">
        <v>43164</v>
      </c>
      <c r="C202" s="322">
        <v>43165</v>
      </c>
      <c r="D202" s="322">
        <v>43166</v>
      </c>
      <c r="E202" s="322">
        <v>43167</v>
      </c>
      <c r="F202" s="322">
        <v>43168</v>
      </c>
      <c r="G202" s="322">
        <v>43169</v>
      </c>
    </row>
    <row r="203" spans="1:7" x14ac:dyDescent="0.2">
      <c r="A203" s="322">
        <v>43170</v>
      </c>
      <c r="B203" s="322">
        <v>43171</v>
      </c>
      <c r="C203" s="322">
        <v>43172</v>
      </c>
      <c r="D203" s="322">
        <v>43173</v>
      </c>
      <c r="E203" s="322">
        <v>43174</v>
      </c>
      <c r="F203" s="322">
        <v>43175</v>
      </c>
      <c r="G203" s="322">
        <v>43176</v>
      </c>
    </row>
    <row r="204" spans="1:7" x14ac:dyDescent="0.2">
      <c r="A204" s="322">
        <v>43177</v>
      </c>
      <c r="B204" s="322">
        <v>43178</v>
      </c>
      <c r="C204" s="322">
        <v>43179</v>
      </c>
      <c r="D204" s="322">
        <v>43180</v>
      </c>
      <c r="E204" s="322">
        <v>43181</v>
      </c>
      <c r="F204" s="322">
        <v>43182</v>
      </c>
      <c r="G204" s="322">
        <v>43183</v>
      </c>
    </row>
    <row r="205" spans="1:7" x14ac:dyDescent="0.2">
      <c r="A205" s="322">
        <v>43184</v>
      </c>
      <c r="B205" s="322">
        <v>43185</v>
      </c>
      <c r="C205" s="322">
        <v>43186</v>
      </c>
      <c r="D205" s="322">
        <v>43187</v>
      </c>
      <c r="E205" s="322">
        <v>43188</v>
      </c>
      <c r="F205" s="322">
        <v>43189</v>
      </c>
      <c r="G205" s="322">
        <v>43190</v>
      </c>
    </row>
    <row r="206" spans="1:7" x14ac:dyDescent="0.2">
      <c r="A206" s="322">
        <v>43191</v>
      </c>
      <c r="B206" s="322">
        <v>43192</v>
      </c>
      <c r="C206" s="322">
        <v>43193</v>
      </c>
      <c r="D206" s="322">
        <v>43194</v>
      </c>
      <c r="E206" s="322">
        <v>43195</v>
      </c>
      <c r="F206" s="322">
        <v>43196</v>
      </c>
      <c r="G206" s="322">
        <v>43197</v>
      </c>
    </row>
    <row r="207" spans="1:7" x14ac:dyDescent="0.2">
      <c r="A207" s="322">
        <v>43198</v>
      </c>
      <c r="B207" s="322">
        <v>43199</v>
      </c>
      <c r="C207" s="322">
        <v>43200</v>
      </c>
      <c r="D207" s="322">
        <v>43201</v>
      </c>
      <c r="E207" s="322">
        <v>43202</v>
      </c>
      <c r="F207" s="322">
        <v>43203</v>
      </c>
      <c r="G207" s="322">
        <v>43204</v>
      </c>
    </row>
    <row r="208" spans="1:7" x14ac:dyDescent="0.2">
      <c r="A208" s="322">
        <v>43205</v>
      </c>
      <c r="B208" s="322">
        <v>43206</v>
      </c>
      <c r="C208" s="322">
        <v>43207</v>
      </c>
      <c r="D208" s="322">
        <v>43208</v>
      </c>
      <c r="E208" s="322">
        <v>43209</v>
      </c>
      <c r="F208" s="322">
        <v>43210</v>
      </c>
      <c r="G208" s="322">
        <v>43211</v>
      </c>
    </row>
    <row r="209" spans="1:7" x14ac:dyDescent="0.2">
      <c r="A209" s="322">
        <v>43212</v>
      </c>
      <c r="B209" s="322">
        <v>43213</v>
      </c>
      <c r="C209" s="322">
        <v>43214</v>
      </c>
      <c r="D209" s="322">
        <v>43215</v>
      </c>
      <c r="E209" s="322">
        <v>43216</v>
      </c>
      <c r="F209" s="322">
        <v>43217</v>
      </c>
      <c r="G209" s="322">
        <v>43218</v>
      </c>
    </row>
    <row r="210" spans="1:7" x14ac:dyDescent="0.2">
      <c r="A210" s="322">
        <v>43219</v>
      </c>
      <c r="B210" s="322">
        <v>43220</v>
      </c>
      <c r="C210" s="322">
        <v>43221</v>
      </c>
      <c r="D210" s="322">
        <v>43222</v>
      </c>
      <c r="E210" s="322">
        <v>43223</v>
      </c>
      <c r="F210" s="322">
        <v>43224</v>
      </c>
      <c r="G210" s="322">
        <v>43225</v>
      </c>
    </row>
    <row r="211" spans="1:7" x14ac:dyDescent="0.2">
      <c r="A211" s="322">
        <v>43226</v>
      </c>
      <c r="B211" s="322">
        <v>43227</v>
      </c>
      <c r="C211" s="322">
        <v>43228</v>
      </c>
      <c r="D211" s="322">
        <v>43229</v>
      </c>
      <c r="E211" s="322">
        <v>43230</v>
      </c>
      <c r="F211" s="322">
        <v>43231</v>
      </c>
      <c r="G211" s="322">
        <v>43232</v>
      </c>
    </row>
    <row r="212" spans="1:7" x14ac:dyDescent="0.2">
      <c r="A212" s="322">
        <v>43233</v>
      </c>
      <c r="B212" s="322">
        <v>43234</v>
      </c>
      <c r="C212" s="322">
        <v>43235</v>
      </c>
      <c r="D212" s="322">
        <v>43236</v>
      </c>
      <c r="E212" s="322">
        <v>43237</v>
      </c>
      <c r="F212" s="322">
        <v>43238</v>
      </c>
      <c r="G212" s="322">
        <v>43239</v>
      </c>
    </row>
    <row r="213" spans="1:7" x14ac:dyDescent="0.2">
      <c r="A213" s="322">
        <v>43240</v>
      </c>
      <c r="B213" s="322">
        <v>43241</v>
      </c>
      <c r="C213" s="322">
        <v>43242</v>
      </c>
      <c r="D213" s="322">
        <v>43243</v>
      </c>
      <c r="E213" s="322">
        <v>43244</v>
      </c>
      <c r="F213" s="322">
        <v>43245</v>
      </c>
      <c r="G213" s="322">
        <v>43246</v>
      </c>
    </row>
    <row r="214" spans="1:7" x14ac:dyDescent="0.2">
      <c r="A214" s="322">
        <v>43247</v>
      </c>
      <c r="B214" s="322">
        <v>43248</v>
      </c>
      <c r="C214" s="322">
        <v>43249</v>
      </c>
      <c r="D214" s="322">
        <v>43250</v>
      </c>
      <c r="E214" s="322">
        <v>43251</v>
      </c>
      <c r="F214" s="322">
        <v>43252</v>
      </c>
      <c r="G214" s="322">
        <v>43253</v>
      </c>
    </row>
    <row r="215" spans="1:7" x14ac:dyDescent="0.2">
      <c r="A215" s="322">
        <v>43254</v>
      </c>
      <c r="B215" s="322">
        <v>43255</v>
      </c>
      <c r="C215" s="322">
        <v>43256</v>
      </c>
      <c r="D215" s="322">
        <v>43257</v>
      </c>
      <c r="E215" s="322">
        <v>43258</v>
      </c>
      <c r="F215" s="322">
        <v>43259</v>
      </c>
      <c r="G215" s="322">
        <v>43260</v>
      </c>
    </row>
    <row r="216" spans="1:7" x14ac:dyDescent="0.2">
      <c r="A216" s="322">
        <v>43261</v>
      </c>
      <c r="B216" s="322">
        <v>43262</v>
      </c>
      <c r="C216" s="322">
        <v>43263</v>
      </c>
      <c r="D216" s="322">
        <v>43264</v>
      </c>
      <c r="E216" s="322">
        <v>43265</v>
      </c>
      <c r="F216" s="322">
        <v>43266</v>
      </c>
      <c r="G216" s="322">
        <v>43267</v>
      </c>
    </row>
    <row r="217" spans="1:7" x14ac:dyDescent="0.2">
      <c r="A217" s="322">
        <v>43268</v>
      </c>
      <c r="B217" s="322">
        <v>43269</v>
      </c>
      <c r="C217" s="322">
        <v>43270</v>
      </c>
      <c r="D217" s="322">
        <v>43271</v>
      </c>
      <c r="E217" s="322">
        <v>43272</v>
      </c>
      <c r="F217" s="322">
        <v>43273</v>
      </c>
      <c r="G217" s="322">
        <v>43274</v>
      </c>
    </row>
    <row r="218" spans="1:7" x14ac:dyDescent="0.2">
      <c r="A218" s="322">
        <v>43275</v>
      </c>
      <c r="B218" s="322">
        <v>43276</v>
      </c>
      <c r="C218" s="322">
        <v>43277</v>
      </c>
      <c r="D218" s="322">
        <v>43278</v>
      </c>
      <c r="E218" s="322">
        <v>43279</v>
      </c>
      <c r="F218" s="322">
        <v>43280</v>
      </c>
      <c r="G218" s="322">
        <v>43281</v>
      </c>
    </row>
    <row r="219" spans="1:7" x14ac:dyDescent="0.2">
      <c r="A219" s="322">
        <v>43282</v>
      </c>
      <c r="B219" s="322">
        <v>43283</v>
      </c>
      <c r="C219" s="322">
        <v>43284</v>
      </c>
      <c r="D219" s="322">
        <v>43285</v>
      </c>
      <c r="E219" s="322">
        <v>43286</v>
      </c>
      <c r="F219" s="322">
        <v>43287</v>
      </c>
      <c r="G219" s="322">
        <v>43288</v>
      </c>
    </row>
    <row r="220" spans="1:7" x14ac:dyDescent="0.2">
      <c r="A220" s="322">
        <v>43289</v>
      </c>
      <c r="B220" s="322">
        <v>43290</v>
      </c>
      <c r="C220" s="322">
        <v>43291</v>
      </c>
      <c r="D220" s="322">
        <v>43292</v>
      </c>
      <c r="E220" s="322">
        <v>43293</v>
      </c>
      <c r="F220" s="322">
        <v>43294</v>
      </c>
      <c r="G220" s="322">
        <v>43295</v>
      </c>
    </row>
    <row r="221" spans="1:7" x14ac:dyDescent="0.2">
      <c r="A221" s="322">
        <v>43296</v>
      </c>
      <c r="B221" s="322">
        <v>43297</v>
      </c>
      <c r="C221" s="322">
        <v>43298</v>
      </c>
      <c r="D221" s="322">
        <v>43299</v>
      </c>
      <c r="E221" s="322">
        <v>43300</v>
      </c>
      <c r="F221" s="322">
        <v>43301</v>
      </c>
      <c r="G221" s="322">
        <v>43302</v>
      </c>
    </row>
    <row r="222" spans="1:7" x14ac:dyDescent="0.2">
      <c r="A222" s="322">
        <v>43303</v>
      </c>
      <c r="B222" s="322">
        <v>43304</v>
      </c>
      <c r="C222" s="322">
        <v>43305</v>
      </c>
      <c r="D222" s="322">
        <v>43306</v>
      </c>
      <c r="E222" s="322">
        <v>43307</v>
      </c>
      <c r="F222" s="322">
        <v>43308</v>
      </c>
      <c r="G222" s="322">
        <v>43309</v>
      </c>
    </row>
    <row r="223" spans="1:7" x14ac:dyDescent="0.2">
      <c r="A223" s="322">
        <v>43310</v>
      </c>
      <c r="B223" s="322">
        <v>43311</v>
      </c>
      <c r="C223" s="322">
        <v>43312</v>
      </c>
      <c r="D223" s="322">
        <v>43313</v>
      </c>
      <c r="E223" s="322">
        <v>43314</v>
      </c>
      <c r="F223" s="322">
        <v>43315</v>
      </c>
      <c r="G223" s="322">
        <v>43316</v>
      </c>
    </row>
    <row r="224" spans="1:7" x14ac:dyDescent="0.2">
      <c r="A224" s="322">
        <v>43317</v>
      </c>
      <c r="B224" s="322">
        <v>43318</v>
      </c>
      <c r="C224" s="322">
        <v>43319</v>
      </c>
      <c r="D224" s="322">
        <v>43320</v>
      </c>
      <c r="E224" s="322">
        <v>43321</v>
      </c>
      <c r="F224" s="322">
        <v>43322</v>
      </c>
      <c r="G224" s="322">
        <v>43323</v>
      </c>
    </row>
    <row r="225" spans="1:7" x14ac:dyDescent="0.2">
      <c r="A225" s="322">
        <v>43324</v>
      </c>
      <c r="B225" s="322">
        <v>43325</v>
      </c>
      <c r="C225" s="322">
        <v>43326</v>
      </c>
      <c r="D225" s="322">
        <v>43327</v>
      </c>
      <c r="E225" s="322">
        <v>43328</v>
      </c>
      <c r="F225" s="322">
        <v>43329</v>
      </c>
      <c r="G225" s="322">
        <v>43330</v>
      </c>
    </row>
    <row r="226" spans="1:7" x14ac:dyDescent="0.2">
      <c r="A226" s="322">
        <v>43331</v>
      </c>
      <c r="B226" s="322">
        <v>43332</v>
      </c>
      <c r="C226" s="322">
        <v>43333</v>
      </c>
      <c r="D226" s="322">
        <v>43334</v>
      </c>
      <c r="E226" s="322">
        <v>43335</v>
      </c>
      <c r="F226" s="322">
        <v>43336</v>
      </c>
      <c r="G226" s="322">
        <v>43337</v>
      </c>
    </row>
    <row r="227" spans="1:7" x14ac:dyDescent="0.2">
      <c r="A227" s="322">
        <v>43338</v>
      </c>
      <c r="B227" s="322">
        <v>43339</v>
      </c>
      <c r="C227" s="322">
        <v>43340</v>
      </c>
      <c r="D227" s="322">
        <v>43341</v>
      </c>
      <c r="E227" s="322">
        <v>43342</v>
      </c>
      <c r="F227" s="322">
        <v>43343</v>
      </c>
      <c r="G227" s="322">
        <v>43344</v>
      </c>
    </row>
    <row r="228" spans="1:7" x14ac:dyDescent="0.2">
      <c r="A228" s="322">
        <v>43345</v>
      </c>
      <c r="B228" s="322">
        <v>43346</v>
      </c>
      <c r="C228" s="322">
        <v>43347</v>
      </c>
      <c r="D228" s="322">
        <v>43348</v>
      </c>
      <c r="E228" s="322">
        <v>43349</v>
      </c>
      <c r="F228" s="322">
        <v>43350</v>
      </c>
      <c r="G228" s="322">
        <v>43351</v>
      </c>
    </row>
    <row r="229" spans="1:7" x14ac:dyDescent="0.2">
      <c r="A229" s="322">
        <v>43352</v>
      </c>
      <c r="B229" s="322">
        <v>43353</v>
      </c>
      <c r="C229" s="322">
        <v>43354</v>
      </c>
      <c r="D229" s="322">
        <v>43355</v>
      </c>
      <c r="E229" s="322">
        <v>43356</v>
      </c>
      <c r="F229" s="322">
        <v>43357</v>
      </c>
      <c r="G229" s="322">
        <v>43358</v>
      </c>
    </row>
    <row r="230" spans="1:7" x14ac:dyDescent="0.2">
      <c r="A230" s="322">
        <v>43359</v>
      </c>
      <c r="B230" s="322">
        <v>43360</v>
      </c>
      <c r="C230" s="322">
        <v>43361</v>
      </c>
      <c r="D230" s="322">
        <v>43362</v>
      </c>
      <c r="E230" s="322">
        <v>43363</v>
      </c>
      <c r="F230" s="322">
        <v>43364</v>
      </c>
      <c r="G230" s="322">
        <v>43365</v>
      </c>
    </row>
    <row r="231" spans="1:7" x14ac:dyDescent="0.2">
      <c r="A231" s="322">
        <v>43366</v>
      </c>
      <c r="B231" s="322">
        <v>43367</v>
      </c>
      <c r="C231" s="322">
        <v>43368</v>
      </c>
      <c r="D231" s="322">
        <v>43369</v>
      </c>
      <c r="E231" s="322">
        <v>43370</v>
      </c>
      <c r="F231" s="322">
        <v>43371</v>
      </c>
      <c r="G231" s="322">
        <v>43372</v>
      </c>
    </row>
    <row r="232" spans="1:7" x14ac:dyDescent="0.2">
      <c r="A232" s="322">
        <v>43373</v>
      </c>
      <c r="B232" s="322">
        <v>43374</v>
      </c>
      <c r="C232" s="322">
        <v>43375</v>
      </c>
      <c r="D232" s="322">
        <v>43376</v>
      </c>
      <c r="E232" s="322">
        <v>43377</v>
      </c>
      <c r="F232" s="322">
        <v>43378</v>
      </c>
      <c r="G232" s="322">
        <v>43379</v>
      </c>
    </row>
    <row r="233" spans="1:7" x14ac:dyDescent="0.2">
      <c r="A233" s="322">
        <v>43380</v>
      </c>
      <c r="B233" s="322">
        <v>43381</v>
      </c>
      <c r="C233" s="322">
        <v>43382</v>
      </c>
      <c r="D233" s="322">
        <v>43383</v>
      </c>
      <c r="E233" s="322">
        <v>43384</v>
      </c>
      <c r="F233" s="322">
        <v>43385</v>
      </c>
      <c r="G233" s="322">
        <v>43386</v>
      </c>
    </row>
    <row r="234" spans="1:7" x14ac:dyDescent="0.2">
      <c r="A234" s="322">
        <v>43387</v>
      </c>
      <c r="B234" s="322">
        <v>43388</v>
      </c>
      <c r="C234" s="322">
        <v>43389</v>
      </c>
      <c r="D234" s="322">
        <v>43390</v>
      </c>
      <c r="E234" s="322">
        <v>43391</v>
      </c>
      <c r="F234" s="322">
        <v>43392</v>
      </c>
      <c r="G234" s="322">
        <v>43393</v>
      </c>
    </row>
    <row r="235" spans="1:7" x14ac:dyDescent="0.2">
      <c r="A235" s="322">
        <v>43394</v>
      </c>
      <c r="B235" s="322">
        <v>43395</v>
      </c>
      <c r="C235" s="322">
        <v>43396</v>
      </c>
      <c r="D235" s="322">
        <v>43397</v>
      </c>
      <c r="E235" s="322">
        <v>43398</v>
      </c>
      <c r="F235" s="322">
        <v>43399</v>
      </c>
      <c r="G235" s="322">
        <v>43400</v>
      </c>
    </row>
    <row r="236" spans="1:7" x14ac:dyDescent="0.2">
      <c r="A236" s="322">
        <v>43401</v>
      </c>
      <c r="B236" s="322">
        <v>43402</v>
      </c>
      <c r="C236" s="322">
        <v>43403</v>
      </c>
      <c r="D236" s="322">
        <v>43404</v>
      </c>
      <c r="E236" s="322">
        <v>43405</v>
      </c>
      <c r="F236" s="322">
        <v>43406</v>
      </c>
      <c r="G236" s="322">
        <v>43407</v>
      </c>
    </row>
    <row r="237" spans="1:7" x14ac:dyDescent="0.2">
      <c r="A237" s="322">
        <v>43408</v>
      </c>
      <c r="B237" s="322">
        <v>43409</v>
      </c>
      <c r="C237" s="322">
        <v>43410</v>
      </c>
      <c r="D237" s="322">
        <v>43411</v>
      </c>
      <c r="E237" s="322">
        <v>43412</v>
      </c>
      <c r="F237" s="322">
        <v>43413</v>
      </c>
      <c r="G237" s="322">
        <v>43414</v>
      </c>
    </row>
    <row r="238" spans="1:7" x14ac:dyDescent="0.2">
      <c r="A238" s="322">
        <v>43415</v>
      </c>
      <c r="B238" s="322">
        <v>43416</v>
      </c>
      <c r="C238" s="322">
        <v>43417</v>
      </c>
      <c r="D238" s="322">
        <v>43418</v>
      </c>
      <c r="E238" s="322">
        <v>43419</v>
      </c>
      <c r="F238" s="322">
        <v>43420</v>
      </c>
      <c r="G238" s="322">
        <v>43421</v>
      </c>
    </row>
    <row r="239" spans="1:7" x14ac:dyDescent="0.2">
      <c r="A239" s="322">
        <v>43422</v>
      </c>
      <c r="B239" s="322">
        <v>43423</v>
      </c>
      <c r="C239" s="322">
        <v>43424</v>
      </c>
      <c r="D239" s="322">
        <v>43425</v>
      </c>
      <c r="E239" s="322">
        <v>43426</v>
      </c>
      <c r="F239" s="322">
        <v>43427</v>
      </c>
      <c r="G239" s="322">
        <v>43428</v>
      </c>
    </row>
    <row r="240" spans="1:7" x14ac:dyDescent="0.2">
      <c r="A240" s="322">
        <v>43429</v>
      </c>
      <c r="B240" s="322">
        <v>43430</v>
      </c>
      <c r="C240" s="322">
        <v>43431</v>
      </c>
      <c r="D240" s="322">
        <v>43432</v>
      </c>
      <c r="E240" s="322">
        <v>43433</v>
      </c>
      <c r="F240" s="322">
        <v>43434</v>
      </c>
      <c r="G240" s="322">
        <v>43435</v>
      </c>
    </row>
    <row r="241" spans="1:7" x14ac:dyDescent="0.2">
      <c r="A241" s="322">
        <v>43436</v>
      </c>
      <c r="B241" s="322">
        <v>43437</v>
      </c>
      <c r="C241" s="322">
        <v>43438</v>
      </c>
      <c r="D241" s="322">
        <v>43439</v>
      </c>
      <c r="E241" s="322">
        <v>43440</v>
      </c>
      <c r="F241" s="322">
        <v>43441</v>
      </c>
      <c r="G241" s="322">
        <v>43442</v>
      </c>
    </row>
    <row r="242" spans="1:7" x14ac:dyDescent="0.2">
      <c r="A242" s="322">
        <v>43443</v>
      </c>
      <c r="B242" s="322">
        <v>43444</v>
      </c>
      <c r="C242" s="322">
        <v>43445</v>
      </c>
      <c r="D242" s="322">
        <v>43446</v>
      </c>
      <c r="E242" s="322">
        <v>43447</v>
      </c>
      <c r="F242" s="322">
        <v>43448</v>
      </c>
      <c r="G242" s="322">
        <v>43449</v>
      </c>
    </row>
    <row r="243" spans="1:7" x14ac:dyDescent="0.2">
      <c r="A243" s="322">
        <v>43450</v>
      </c>
      <c r="B243" s="322">
        <v>43451</v>
      </c>
      <c r="C243" s="322">
        <v>43452</v>
      </c>
      <c r="D243" s="322">
        <v>43453</v>
      </c>
      <c r="E243" s="322">
        <v>43454</v>
      </c>
      <c r="F243" s="322">
        <v>43455</v>
      </c>
      <c r="G243" s="322">
        <v>43456</v>
      </c>
    </row>
    <row r="244" spans="1:7" x14ac:dyDescent="0.2">
      <c r="A244" s="322">
        <v>43457</v>
      </c>
      <c r="B244" s="322">
        <v>43458</v>
      </c>
      <c r="C244" s="322">
        <v>43459</v>
      </c>
      <c r="D244" s="322">
        <v>43460</v>
      </c>
      <c r="E244" s="322">
        <v>43461</v>
      </c>
      <c r="F244" s="322">
        <v>43462</v>
      </c>
      <c r="G244" s="322">
        <v>43463</v>
      </c>
    </row>
    <row r="245" spans="1:7" x14ac:dyDescent="0.2">
      <c r="A245" s="322">
        <v>43464</v>
      </c>
      <c r="B245" s="322">
        <v>43465</v>
      </c>
      <c r="C245" s="322">
        <v>43466</v>
      </c>
      <c r="D245" s="322">
        <v>43467</v>
      </c>
      <c r="E245" s="322">
        <v>43468</v>
      </c>
      <c r="F245" s="322">
        <v>43469</v>
      </c>
      <c r="G245" s="322">
        <v>43470</v>
      </c>
    </row>
    <row r="246" spans="1:7" x14ac:dyDescent="0.2">
      <c r="A246" s="322">
        <v>43471</v>
      </c>
      <c r="B246" s="322">
        <v>43472</v>
      </c>
      <c r="C246" s="322">
        <v>43473</v>
      </c>
      <c r="D246" s="322">
        <v>43474</v>
      </c>
      <c r="E246" s="322">
        <v>43475</v>
      </c>
      <c r="F246" s="322">
        <v>43476</v>
      </c>
      <c r="G246" s="322">
        <v>43477</v>
      </c>
    </row>
    <row r="247" spans="1:7" x14ac:dyDescent="0.2">
      <c r="A247" s="322">
        <v>43478</v>
      </c>
      <c r="B247" s="322">
        <v>43479</v>
      </c>
      <c r="C247" s="322">
        <v>43480</v>
      </c>
      <c r="D247" s="322">
        <v>43481</v>
      </c>
      <c r="E247" s="322">
        <v>43482</v>
      </c>
      <c r="F247" s="322">
        <v>43483</v>
      </c>
      <c r="G247" s="322">
        <v>43484</v>
      </c>
    </row>
    <row r="248" spans="1:7" x14ac:dyDescent="0.2">
      <c r="A248" s="322">
        <v>43485</v>
      </c>
      <c r="B248" s="322">
        <v>43486</v>
      </c>
      <c r="C248" s="322">
        <v>43487</v>
      </c>
      <c r="D248" s="322">
        <v>43488</v>
      </c>
      <c r="E248" s="322">
        <v>43489</v>
      </c>
      <c r="F248" s="322">
        <v>43490</v>
      </c>
      <c r="G248" s="322">
        <v>43491</v>
      </c>
    </row>
    <row r="249" spans="1:7" x14ac:dyDescent="0.2">
      <c r="A249" s="322">
        <v>43492</v>
      </c>
      <c r="B249" s="322">
        <v>43493</v>
      </c>
      <c r="C249" s="322">
        <v>43494</v>
      </c>
      <c r="D249" s="322">
        <v>43495</v>
      </c>
      <c r="E249" s="322">
        <v>43496</v>
      </c>
      <c r="F249" s="322">
        <v>43497</v>
      </c>
      <c r="G249" s="322">
        <v>43498</v>
      </c>
    </row>
    <row r="250" spans="1:7" x14ac:dyDescent="0.2">
      <c r="A250" s="322">
        <v>43499</v>
      </c>
      <c r="B250" s="322">
        <v>43500</v>
      </c>
      <c r="C250" s="322">
        <v>43501</v>
      </c>
      <c r="D250" s="322">
        <v>43502</v>
      </c>
      <c r="E250" s="322">
        <v>43503</v>
      </c>
      <c r="F250" s="322">
        <v>43504</v>
      </c>
      <c r="G250" s="322">
        <v>43505</v>
      </c>
    </row>
    <row r="251" spans="1:7" x14ac:dyDescent="0.2">
      <c r="A251" s="322">
        <v>43506</v>
      </c>
      <c r="B251" s="322">
        <v>43507</v>
      </c>
      <c r="C251" s="322">
        <v>43508</v>
      </c>
      <c r="D251" s="322">
        <v>43509</v>
      </c>
      <c r="E251" s="322">
        <v>43510</v>
      </c>
      <c r="F251" s="322">
        <v>43511</v>
      </c>
      <c r="G251" s="322">
        <v>43512</v>
      </c>
    </row>
    <row r="252" spans="1:7" x14ac:dyDescent="0.2">
      <c r="A252" s="322">
        <v>43513</v>
      </c>
      <c r="B252" s="322">
        <v>43514</v>
      </c>
      <c r="C252" s="322">
        <v>43515</v>
      </c>
      <c r="D252" s="322">
        <v>43516</v>
      </c>
      <c r="E252" s="322">
        <v>43517</v>
      </c>
      <c r="F252" s="322">
        <v>43518</v>
      </c>
      <c r="G252" s="322">
        <v>43519</v>
      </c>
    </row>
    <row r="253" spans="1:7" x14ac:dyDescent="0.2">
      <c r="A253" s="322">
        <v>43520</v>
      </c>
      <c r="B253" s="322">
        <v>43521</v>
      </c>
      <c r="C253" s="322">
        <v>43522</v>
      </c>
      <c r="D253" s="322">
        <v>43523</v>
      </c>
      <c r="E253" s="322">
        <v>43524</v>
      </c>
      <c r="F253" s="322">
        <v>43525</v>
      </c>
      <c r="G253" s="322">
        <v>43526</v>
      </c>
    </row>
    <row r="254" spans="1:7" x14ac:dyDescent="0.2">
      <c r="A254" s="322">
        <v>43527</v>
      </c>
      <c r="B254" s="322">
        <v>43528</v>
      </c>
      <c r="C254" s="322">
        <v>43529</v>
      </c>
      <c r="D254" s="322">
        <v>43530</v>
      </c>
      <c r="E254" s="322">
        <v>43531</v>
      </c>
      <c r="F254" s="322">
        <v>43532</v>
      </c>
      <c r="G254" s="322">
        <v>43533</v>
      </c>
    </row>
    <row r="255" spans="1:7" x14ac:dyDescent="0.2">
      <c r="A255" s="322">
        <v>43534</v>
      </c>
      <c r="B255" s="322">
        <v>43535</v>
      </c>
      <c r="C255" s="322">
        <v>43536</v>
      </c>
      <c r="D255" s="322">
        <v>43537</v>
      </c>
      <c r="E255" s="322">
        <v>43538</v>
      </c>
      <c r="F255" s="322">
        <v>43539</v>
      </c>
      <c r="G255" s="322">
        <v>43540</v>
      </c>
    </row>
    <row r="256" spans="1:7" x14ac:dyDescent="0.2">
      <c r="A256" s="322">
        <v>43541</v>
      </c>
      <c r="B256" s="322">
        <v>43542</v>
      </c>
      <c r="C256" s="322">
        <v>43543</v>
      </c>
      <c r="D256" s="322">
        <v>43544</v>
      </c>
      <c r="E256" s="322">
        <v>43545</v>
      </c>
      <c r="F256" s="322">
        <v>43546</v>
      </c>
      <c r="G256" s="322">
        <v>43547</v>
      </c>
    </row>
    <row r="257" spans="1:7" x14ac:dyDescent="0.2">
      <c r="A257" s="322">
        <v>43548</v>
      </c>
      <c r="B257" s="322">
        <v>43549</v>
      </c>
      <c r="C257" s="322">
        <v>43550</v>
      </c>
      <c r="D257" s="322">
        <v>43551</v>
      </c>
      <c r="E257" s="322">
        <v>43552</v>
      </c>
      <c r="F257" s="322">
        <v>43553</v>
      </c>
      <c r="G257" s="322">
        <v>43554</v>
      </c>
    </row>
    <row r="258" spans="1:7" x14ac:dyDescent="0.2">
      <c r="A258" s="322">
        <v>43555</v>
      </c>
      <c r="B258" s="322">
        <v>43556</v>
      </c>
      <c r="C258" s="322">
        <v>43557</v>
      </c>
      <c r="D258" s="322">
        <v>43558</v>
      </c>
      <c r="E258" s="322">
        <v>43559</v>
      </c>
      <c r="F258" s="322">
        <v>43560</v>
      </c>
      <c r="G258" s="322">
        <v>43561</v>
      </c>
    </row>
    <row r="259" spans="1:7" x14ac:dyDescent="0.2">
      <c r="A259" s="322">
        <v>43562</v>
      </c>
      <c r="B259" s="322">
        <v>43563</v>
      </c>
      <c r="C259" s="322">
        <v>43564</v>
      </c>
      <c r="D259" s="322">
        <v>43565</v>
      </c>
      <c r="E259" s="322">
        <v>43566</v>
      </c>
      <c r="F259" s="322">
        <v>43567</v>
      </c>
      <c r="G259" s="322">
        <v>43568</v>
      </c>
    </row>
    <row r="260" spans="1:7" x14ac:dyDescent="0.2">
      <c r="A260" s="322">
        <v>43569</v>
      </c>
      <c r="B260" s="322">
        <v>43570</v>
      </c>
      <c r="C260" s="322">
        <v>43571</v>
      </c>
      <c r="D260" s="322">
        <v>43572</v>
      </c>
      <c r="E260" s="322">
        <v>43573</v>
      </c>
      <c r="F260" s="322">
        <v>43574</v>
      </c>
      <c r="G260" s="322">
        <v>43575</v>
      </c>
    </row>
    <row r="261" spans="1:7" x14ac:dyDescent="0.2">
      <c r="A261" s="322">
        <v>43576</v>
      </c>
      <c r="B261" s="322">
        <v>43577</v>
      </c>
      <c r="C261" s="322">
        <v>43578</v>
      </c>
      <c r="D261" s="322">
        <v>43579</v>
      </c>
      <c r="E261" s="322">
        <v>43580</v>
      </c>
      <c r="F261" s="322">
        <v>43581</v>
      </c>
      <c r="G261" s="322">
        <v>43582</v>
      </c>
    </row>
    <row r="262" spans="1:7" x14ac:dyDescent="0.2">
      <c r="A262" s="322">
        <v>43583</v>
      </c>
      <c r="B262" s="322">
        <v>43584</v>
      </c>
      <c r="C262" s="322">
        <v>43585</v>
      </c>
      <c r="D262" s="322">
        <v>43586</v>
      </c>
      <c r="E262" s="322">
        <v>43587</v>
      </c>
      <c r="F262" s="322">
        <v>43588</v>
      </c>
      <c r="G262" s="322">
        <v>43589</v>
      </c>
    </row>
    <row r="263" spans="1:7" x14ac:dyDescent="0.2">
      <c r="A263" s="322">
        <v>43590</v>
      </c>
      <c r="B263" s="322">
        <v>43591</v>
      </c>
      <c r="C263" s="322">
        <v>43592</v>
      </c>
      <c r="D263" s="322">
        <v>43593</v>
      </c>
      <c r="E263" s="322">
        <v>43594</v>
      </c>
      <c r="F263" s="322">
        <v>43595</v>
      </c>
      <c r="G263" s="322">
        <v>43596</v>
      </c>
    </row>
    <row r="264" spans="1:7" x14ac:dyDescent="0.2">
      <c r="A264" s="322">
        <v>43597</v>
      </c>
      <c r="B264" s="322">
        <v>43598</v>
      </c>
      <c r="C264" s="322">
        <v>43599</v>
      </c>
      <c r="D264" s="322">
        <v>43600</v>
      </c>
      <c r="E264" s="322">
        <v>43601</v>
      </c>
      <c r="F264" s="322">
        <v>43602</v>
      </c>
      <c r="G264" s="322">
        <v>43603</v>
      </c>
    </row>
    <row r="265" spans="1:7" x14ac:dyDescent="0.2">
      <c r="A265" s="322">
        <v>43604</v>
      </c>
      <c r="B265" s="322">
        <v>43605</v>
      </c>
      <c r="C265" s="322">
        <v>43606</v>
      </c>
      <c r="D265" s="322">
        <v>43607</v>
      </c>
      <c r="E265" s="322">
        <v>43608</v>
      </c>
      <c r="F265" s="322">
        <v>43609</v>
      </c>
      <c r="G265" s="322">
        <v>43610</v>
      </c>
    </row>
    <row r="266" spans="1:7" x14ac:dyDescent="0.2">
      <c r="A266" s="322">
        <v>43611</v>
      </c>
      <c r="B266" s="322">
        <v>43612</v>
      </c>
      <c r="C266" s="322">
        <v>43613</v>
      </c>
      <c r="D266" s="322">
        <v>43614</v>
      </c>
      <c r="E266" s="322">
        <v>43615</v>
      </c>
      <c r="F266" s="322">
        <v>43616</v>
      </c>
      <c r="G266" s="322">
        <v>43617</v>
      </c>
    </row>
    <row r="267" spans="1:7" x14ac:dyDescent="0.2">
      <c r="A267" s="322">
        <v>43618</v>
      </c>
      <c r="B267" s="322">
        <v>43619</v>
      </c>
      <c r="C267" s="322">
        <v>43620</v>
      </c>
      <c r="D267" s="322">
        <v>43621</v>
      </c>
      <c r="E267" s="322">
        <v>43622</v>
      </c>
      <c r="F267" s="322">
        <v>43623</v>
      </c>
      <c r="G267" s="322">
        <v>43624</v>
      </c>
    </row>
    <row r="268" spans="1:7" x14ac:dyDescent="0.2">
      <c r="A268" s="322">
        <v>43625</v>
      </c>
      <c r="B268" s="322">
        <v>43626</v>
      </c>
      <c r="C268" s="322">
        <v>43627</v>
      </c>
      <c r="D268" s="322">
        <v>43628</v>
      </c>
      <c r="E268" s="322">
        <v>43629</v>
      </c>
      <c r="F268" s="322">
        <v>43630</v>
      </c>
      <c r="G268" s="322">
        <v>43631</v>
      </c>
    </row>
    <row r="269" spans="1:7" x14ac:dyDescent="0.2">
      <c r="A269" s="322">
        <v>43632</v>
      </c>
      <c r="B269" s="322">
        <v>43633</v>
      </c>
      <c r="C269" s="322">
        <v>43634</v>
      </c>
      <c r="D269" s="322">
        <v>43635</v>
      </c>
      <c r="E269" s="322">
        <v>43636</v>
      </c>
      <c r="F269" s="322">
        <v>43637</v>
      </c>
      <c r="G269" s="322">
        <v>43638</v>
      </c>
    </row>
    <row r="270" spans="1:7" x14ac:dyDescent="0.2">
      <c r="A270" s="322">
        <v>43639</v>
      </c>
      <c r="B270" s="322">
        <v>43640</v>
      </c>
      <c r="C270" s="322">
        <v>43641</v>
      </c>
      <c r="D270" s="322">
        <v>43642</v>
      </c>
      <c r="E270" s="322">
        <v>43643</v>
      </c>
      <c r="F270" s="322">
        <v>43644</v>
      </c>
      <c r="G270" s="322">
        <v>43645</v>
      </c>
    </row>
    <row r="271" spans="1:7" x14ac:dyDescent="0.2">
      <c r="A271" s="322">
        <v>43646</v>
      </c>
      <c r="B271" s="322">
        <v>43647</v>
      </c>
      <c r="C271" s="322">
        <v>43648</v>
      </c>
      <c r="D271" s="322">
        <v>43649</v>
      </c>
      <c r="E271" s="322">
        <v>43650</v>
      </c>
      <c r="F271" s="322">
        <v>43651</v>
      </c>
      <c r="G271" s="322">
        <v>43652</v>
      </c>
    </row>
    <row r="272" spans="1:7" x14ac:dyDescent="0.2">
      <c r="A272" s="322">
        <v>43653</v>
      </c>
      <c r="B272" s="322">
        <v>43654</v>
      </c>
      <c r="C272" s="322">
        <v>43655</v>
      </c>
      <c r="D272" s="322">
        <v>43656</v>
      </c>
      <c r="E272" s="322">
        <v>43657</v>
      </c>
      <c r="F272" s="322">
        <v>43658</v>
      </c>
      <c r="G272" s="322">
        <v>43659</v>
      </c>
    </row>
    <row r="273" spans="1:7" x14ac:dyDescent="0.2">
      <c r="A273" s="322">
        <v>43660</v>
      </c>
      <c r="B273" s="322">
        <v>43661</v>
      </c>
      <c r="C273" s="322">
        <v>43662</v>
      </c>
      <c r="D273" s="322">
        <v>43663</v>
      </c>
      <c r="E273" s="322">
        <v>43664</v>
      </c>
      <c r="F273" s="322">
        <v>43665</v>
      </c>
      <c r="G273" s="322">
        <v>43666</v>
      </c>
    </row>
    <row r="274" spans="1:7" x14ac:dyDescent="0.2">
      <c r="A274" s="322">
        <v>43667</v>
      </c>
      <c r="B274" s="322">
        <v>43668</v>
      </c>
      <c r="C274" s="322">
        <v>43669</v>
      </c>
      <c r="D274" s="322">
        <v>43670</v>
      </c>
      <c r="E274" s="322">
        <v>43671</v>
      </c>
      <c r="F274" s="322">
        <v>43672</v>
      </c>
      <c r="G274" s="322">
        <v>43673</v>
      </c>
    </row>
    <row r="275" spans="1:7" x14ac:dyDescent="0.2">
      <c r="A275" s="322">
        <v>43674</v>
      </c>
      <c r="B275" s="322">
        <v>43675</v>
      </c>
      <c r="C275" s="322">
        <v>43676</v>
      </c>
      <c r="D275" s="322">
        <v>43677</v>
      </c>
      <c r="E275" s="322">
        <v>43678</v>
      </c>
      <c r="F275" s="322">
        <v>43679</v>
      </c>
      <c r="G275" s="322">
        <v>43680</v>
      </c>
    </row>
    <row r="276" spans="1:7" x14ac:dyDescent="0.2">
      <c r="A276" s="322">
        <v>43681</v>
      </c>
      <c r="B276" s="322">
        <v>43682</v>
      </c>
      <c r="C276" s="322">
        <v>43683</v>
      </c>
      <c r="D276" s="322">
        <v>43684</v>
      </c>
      <c r="E276" s="322">
        <v>43685</v>
      </c>
      <c r="F276" s="322">
        <v>43686</v>
      </c>
      <c r="G276" s="322">
        <v>43687</v>
      </c>
    </row>
    <row r="277" spans="1:7" x14ac:dyDescent="0.2">
      <c r="A277" s="322">
        <v>43688</v>
      </c>
      <c r="B277" s="322">
        <v>43689</v>
      </c>
      <c r="C277" s="322">
        <v>43690</v>
      </c>
      <c r="D277" s="322">
        <v>43691</v>
      </c>
      <c r="E277" s="322">
        <v>43692</v>
      </c>
      <c r="F277" s="322">
        <v>43693</v>
      </c>
      <c r="G277" s="322">
        <v>43694</v>
      </c>
    </row>
    <row r="278" spans="1:7" x14ac:dyDescent="0.2">
      <c r="A278" s="322">
        <v>43695</v>
      </c>
      <c r="B278" s="322">
        <v>43696</v>
      </c>
      <c r="C278" s="322">
        <v>43697</v>
      </c>
      <c r="D278" s="322">
        <v>43698</v>
      </c>
      <c r="E278" s="322">
        <v>43699</v>
      </c>
      <c r="F278" s="322">
        <v>43700</v>
      </c>
      <c r="G278" s="322">
        <v>43701</v>
      </c>
    </row>
    <row r="279" spans="1:7" x14ac:dyDescent="0.2">
      <c r="A279" s="322">
        <v>43702</v>
      </c>
      <c r="B279" s="322">
        <v>43703</v>
      </c>
      <c r="C279" s="322">
        <v>43704</v>
      </c>
      <c r="D279" s="322">
        <v>43705</v>
      </c>
      <c r="E279" s="322">
        <v>43706</v>
      </c>
      <c r="F279" s="322">
        <v>43707</v>
      </c>
      <c r="G279" s="322">
        <v>43708</v>
      </c>
    </row>
    <row r="280" spans="1:7" x14ac:dyDescent="0.2">
      <c r="A280" s="322">
        <v>43709</v>
      </c>
      <c r="B280" s="322">
        <v>43710</v>
      </c>
      <c r="C280" s="322">
        <v>43711</v>
      </c>
      <c r="D280" s="322">
        <v>43712</v>
      </c>
      <c r="E280" s="322">
        <v>43713</v>
      </c>
      <c r="F280" s="322">
        <v>43714</v>
      </c>
      <c r="G280" s="322">
        <v>43715</v>
      </c>
    </row>
    <row r="281" spans="1:7" x14ac:dyDescent="0.2">
      <c r="A281" s="322">
        <v>43716</v>
      </c>
      <c r="B281" s="322">
        <v>43717</v>
      </c>
      <c r="C281" s="322">
        <v>43718</v>
      </c>
      <c r="D281" s="322">
        <v>43719</v>
      </c>
      <c r="E281" s="322">
        <v>43720</v>
      </c>
      <c r="F281" s="322">
        <v>43721</v>
      </c>
      <c r="G281" s="322">
        <v>43722</v>
      </c>
    </row>
    <row r="282" spans="1:7" x14ac:dyDescent="0.2">
      <c r="A282" s="322">
        <v>43723</v>
      </c>
      <c r="B282" s="322">
        <v>43724</v>
      </c>
      <c r="C282" s="322">
        <v>43725</v>
      </c>
      <c r="D282" s="322">
        <v>43726</v>
      </c>
      <c r="E282" s="322">
        <v>43727</v>
      </c>
      <c r="F282" s="322">
        <v>43728</v>
      </c>
      <c r="G282" s="322">
        <v>43729</v>
      </c>
    </row>
    <row r="283" spans="1:7" x14ac:dyDescent="0.2">
      <c r="A283" s="322">
        <v>43730</v>
      </c>
      <c r="B283" s="322">
        <v>43731</v>
      </c>
      <c r="C283" s="322">
        <v>43732</v>
      </c>
      <c r="D283" s="322">
        <v>43733</v>
      </c>
      <c r="E283" s="322">
        <v>43734</v>
      </c>
      <c r="F283" s="322">
        <v>43735</v>
      </c>
      <c r="G283" s="322">
        <v>43736</v>
      </c>
    </row>
    <row r="284" spans="1:7" x14ac:dyDescent="0.2">
      <c r="A284" s="322">
        <v>43737</v>
      </c>
      <c r="B284" s="322">
        <v>43738</v>
      </c>
      <c r="C284" s="322">
        <v>43739</v>
      </c>
      <c r="D284" s="322">
        <v>43740</v>
      </c>
      <c r="E284" s="322">
        <v>43741</v>
      </c>
      <c r="F284" s="322">
        <v>43742</v>
      </c>
      <c r="G284" s="322">
        <v>43743</v>
      </c>
    </row>
    <row r="285" spans="1:7" x14ac:dyDescent="0.2">
      <c r="A285" s="322">
        <v>43744</v>
      </c>
      <c r="B285" s="322">
        <v>43745</v>
      </c>
      <c r="C285" s="322">
        <v>43746</v>
      </c>
      <c r="D285" s="322">
        <v>43747</v>
      </c>
      <c r="E285" s="322">
        <v>43748</v>
      </c>
      <c r="F285" s="322">
        <v>43749</v>
      </c>
      <c r="G285" s="322">
        <v>43750</v>
      </c>
    </row>
    <row r="286" spans="1:7" x14ac:dyDescent="0.2">
      <c r="A286" s="322">
        <v>43751</v>
      </c>
      <c r="B286" s="322">
        <v>43752</v>
      </c>
      <c r="C286" s="322">
        <v>43753</v>
      </c>
      <c r="D286" s="322">
        <v>43754</v>
      </c>
      <c r="E286" s="322">
        <v>43755</v>
      </c>
      <c r="F286" s="322">
        <v>43756</v>
      </c>
      <c r="G286" s="322">
        <v>43757</v>
      </c>
    </row>
    <row r="287" spans="1:7" x14ac:dyDescent="0.2">
      <c r="A287" s="322">
        <v>43758</v>
      </c>
      <c r="B287" s="322">
        <v>43759</v>
      </c>
      <c r="C287" s="322">
        <v>43760</v>
      </c>
      <c r="D287" s="322">
        <v>43761</v>
      </c>
      <c r="E287" s="322">
        <v>43762</v>
      </c>
      <c r="F287" s="322">
        <v>43763</v>
      </c>
      <c r="G287" s="322">
        <v>43764</v>
      </c>
    </row>
    <row r="288" spans="1:7" x14ac:dyDescent="0.2">
      <c r="A288" s="322">
        <v>43765</v>
      </c>
      <c r="B288" s="322">
        <v>43766</v>
      </c>
      <c r="C288" s="322">
        <v>43767</v>
      </c>
      <c r="D288" s="322">
        <v>43768</v>
      </c>
      <c r="E288" s="322">
        <v>43769</v>
      </c>
      <c r="F288" s="322">
        <v>43770</v>
      </c>
      <c r="G288" s="322">
        <v>43771</v>
      </c>
    </row>
    <row r="289" spans="1:7" x14ac:dyDescent="0.2">
      <c r="A289" s="322">
        <v>43772</v>
      </c>
      <c r="B289" s="322">
        <v>43773</v>
      </c>
      <c r="C289" s="322">
        <v>43774</v>
      </c>
      <c r="D289" s="322">
        <v>43775</v>
      </c>
      <c r="E289" s="322">
        <v>43776</v>
      </c>
      <c r="F289" s="322">
        <v>43777</v>
      </c>
      <c r="G289" s="322">
        <v>43778</v>
      </c>
    </row>
    <row r="290" spans="1:7" x14ac:dyDescent="0.2">
      <c r="A290" s="322">
        <v>43779</v>
      </c>
      <c r="B290" s="322">
        <v>43780</v>
      </c>
      <c r="C290" s="322">
        <v>43781</v>
      </c>
      <c r="D290" s="322">
        <v>43782</v>
      </c>
      <c r="E290" s="322">
        <v>43783</v>
      </c>
      <c r="F290" s="322">
        <v>43784</v>
      </c>
      <c r="G290" s="322">
        <v>43785</v>
      </c>
    </row>
    <row r="291" spans="1:7" x14ac:dyDescent="0.2">
      <c r="A291" s="322">
        <v>43786</v>
      </c>
      <c r="B291" s="322">
        <v>43787</v>
      </c>
      <c r="C291" s="322">
        <v>43788</v>
      </c>
      <c r="D291" s="322">
        <v>43789</v>
      </c>
      <c r="E291" s="322">
        <v>43790</v>
      </c>
      <c r="F291" s="322">
        <v>43791</v>
      </c>
      <c r="G291" s="322">
        <v>43792</v>
      </c>
    </row>
    <row r="292" spans="1:7" x14ac:dyDescent="0.2">
      <c r="A292" s="322">
        <v>43793</v>
      </c>
      <c r="B292" s="322">
        <v>43794</v>
      </c>
      <c r="C292" s="322">
        <v>43795</v>
      </c>
      <c r="D292" s="322">
        <v>43796</v>
      </c>
      <c r="E292" s="322">
        <v>43797</v>
      </c>
      <c r="F292" s="322">
        <v>43798</v>
      </c>
      <c r="G292" s="322">
        <v>43799</v>
      </c>
    </row>
    <row r="293" spans="1:7" x14ac:dyDescent="0.2">
      <c r="A293" s="322">
        <v>43800</v>
      </c>
      <c r="B293" s="322">
        <v>43801</v>
      </c>
      <c r="C293" s="322">
        <v>43802</v>
      </c>
      <c r="D293" s="322">
        <v>43803</v>
      </c>
      <c r="E293" s="322">
        <v>43804</v>
      </c>
      <c r="F293" s="322">
        <v>43805</v>
      </c>
      <c r="G293" s="322">
        <v>43806</v>
      </c>
    </row>
    <row r="294" spans="1:7" x14ac:dyDescent="0.2">
      <c r="A294" s="322">
        <v>43807</v>
      </c>
      <c r="B294" s="322">
        <v>43808</v>
      </c>
      <c r="C294" s="322">
        <v>43809</v>
      </c>
      <c r="D294" s="322">
        <v>43810</v>
      </c>
      <c r="E294" s="322">
        <v>43811</v>
      </c>
      <c r="F294" s="322">
        <v>43812</v>
      </c>
      <c r="G294" s="322">
        <v>43813</v>
      </c>
    </row>
    <row r="295" spans="1:7" x14ac:dyDescent="0.2">
      <c r="A295" s="322">
        <v>43814</v>
      </c>
      <c r="B295" s="322">
        <v>43815</v>
      </c>
      <c r="C295" s="322">
        <v>43816</v>
      </c>
      <c r="D295" s="322">
        <v>43817</v>
      </c>
      <c r="E295" s="322">
        <v>43818</v>
      </c>
      <c r="F295" s="322">
        <v>43819</v>
      </c>
      <c r="G295" s="322">
        <v>43820</v>
      </c>
    </row>
    <row r="296" spans="1:7" x14ac:dyDescent="0.2">
      <c r="A296" s="322">
        <v>43821</v>
      </c>
      <c r="B296" s="322">
        <v>43822</v>
      </c>
      <c r="C296" s="322">
        <v>43823</v>
      </c>
      <c r="D296" s="322">
        <v>43824</v>
      </c>
      <c r="E296" s="322">
        <v>43825</v>
      </c>
      <c r="F296" s="322">
        <v>43826</v>
      </c>
      <c r="G296" s="322">
        <v>43827</v>
      </c>
    </row>
    <row r="297" spans="1:7" x14ac:dyDescent="0.2">
      <c r="A297" s="322">
        <v>43828</v>
      </c>
      <c r="B297" s="322">
        <v>43829</v>
      </c>
      <c r="C297" s="322">
        <v>43830</v>
      </c>
      <c r="D297" s="322">
        <v>43831</v>
      </c>
      <c r="E297" s="322">
        <v>43832</v>
      </c>
      <c r="F297" s="322">
        <v>43833</v>
      </c>
      <c r="G297" s="322">
        <v>43834</v>
      </c>
    </row>
    <row r="298" spans="1:7" x14ac:dyDescent="0.2">
      <c r="A298" s="322">
        <v>43835</v>
      </c>
      <c r="B298" s="322">
        <v>43836</v>
      </c>
      <c r="C298" s="322">
        <v>43837</v>
      </c>
      <c r="D298" s="322">
        <v>43838</v>
      </c>
      <c r="E298" s="322">
        <v>43839</v>
      </c>
      <c r="F298" s="322">
        <v>43840</v>
      </c>
      <c r="G298" s="322">
        <v>43841</v>
      </c>
    </row>
    <row r="299" spans="1:7" x14ac:dyDescent="0.2">
      <c r="A299" s="322">
        <v>43842</v>
      </c>
      <c r="B299" s="322">
        <v>43843</v>
      </c>
      <c r="C299" s="322">
        <v>43844</v>
      </c>
      <c r="D299" s="322">
        <v>43845</v>
      </c>
      <c r="E299" s="322">
        <v>43846</v>
      </c>
      <c r="F299" s="322">
        <v>43847</v>
      </c>
      <c r="G299" s="322">
        <v>43848</v>
      </c>
    </row>
    <row r="300" spans="1:7" x14ac:dyDescent="0.2">
      <c r="A300" s="322">
        <v>43849</v>
      </c>
      <c r="B300" s="322">
        <v>43850</v>
      </c>
      <c r="C300" s="322">
        <v>43851</v>
      </c>
      <c r="D300" s="322">
        <v>43852</v>
      </c>
      <c r="E300" s="322">
        <v>43853</v>
      </c>
      <c r="F300" s="322">
        <v>43854</v>
      </c>
      <c r="G300" s="322">
        <v>43855</v>
      </c>
    </row>
    <row r="301" spans="1:7" x14ac:dyDescent="0.2">
      <c r="A301" s="322">
        <v>43856</v>
      </c>
      <c r="B301" s="322">
        <v>43857</v>
      </c>
      <c r="C301" s="322">
        <v>43858</v>
      </c>
      <c r="D301" s="322">
        <v>43859</v>
      </c>
      <c r="E301" s="322">
        <v>43860</v>
      </c>
      <c r="F301" s="322">
        <v>43861</v>
      </c>
      <c r="G301" s="322">
        <v>43862</v>
      </c>
    </row>
    <row r="302" spans="1:7" x14ac:dyDescent="0.2">
      <c r="A302" s="322">
        <v>43863</v>
      </c>
      <c r="B302" s="322">
        <v>43864</v>
      </c>
      <c r="C302" s="322">
        <v>43865</v>
      </c>
      <c r="D302" s="322">
        <v>43866</v>
      </c>
      <c r="E302" s="322">
        <v>43867</v>
      </c>
      <c r="F302" s="322">
        <v>43868</v>
      </c>
      <c r="G302" s="322">
        <v>43869</v>
      </c>
    </row>
    <row r="303" spans="1:7" x14ac:dyDescent="0.2">
      <c r="A303" s="322">
        <v>43870</v>
      </c>
      <c r="B303" s="322">
        <v>43871</v>
      </c>
      <c r="C303" s="322">
        <v>43872</v>
      </c>
      <c r="D303" s="322">
        <v>43873</v>
      </c>
      <c r="E303" s="322">
        <v>43874</v>
      </c>
      <c r="F303" s="322">
        <v>43875</v>
      </c>
      <c r="G303" s="322">
        <v>43876</v>
      </c>
    </row>
    <row r="304" spans="1:7" x14ac:dyDescent="0.2">
      <c r="A304" s="322">
        <v>43877</v>
      </c>
      <c r="B304" s="322">
        <v>43878</v>
      </c>
      <c r="C304" s="322">
        <v>43879</v>
      </c>
      <c r="D304" s="322">
        <v>43880</v>
      </c>
      <c r="E304" s="322">
        <v>43881</v>
      </c>
      <c r="F304" s="322">
        <v>43882</v>
      </c>
      <c r="G304" s="322">
        <v>43883</v>
      </c>
    </row>
    <row r="305" spans="1:7" x14ac:dyDescent="0.2">
      <c r="A305" s="322">
        <v>43884</v>
      </c>
      <c r="B305" s="322">
        <v>43885</v>
      </c>
      <c r="C305" s="322">
        <v>43886</v>
      </c>
      <c r="D305" s="322">
        <v>43887</v>
      </c>
      <c r="E305" s="322">
        <v>43888</v>
      </c>
      <c r="F305" s="322">
        <v>43889</v>
      </c>
      <c r="G305" s="322">
        <v>43890</v>
      </c>
    </row>
    <row r="306" spans="1:7" x14ac:dyDescent="0.2">
      <c r="A306" s="322">
        <v>43891</v>
      </c>
      <c r="B306" s="322">
        <v>43892</v>
      </c>
      <c r="C306" s="322">
        <v>43893</v>
      </c>
      <c r="D306" s="322">
        <v>43894</v>
      </c>
      <c r="E306" s="322">
        <v>43895</v>
      </c>
      <c r="F306" s="322">
        <v>43896</v>
      </c>
      <c r="G306" s="322">
        <v>43897</v>
      </c>
    </row>
    <row r="307" spans="1:7" x14ac:dyDescent="0.2">
      <c r="A307" s="322">
        <v>43898</v>
      </c>
      <c r="B307" s="322">
        <v>43899</v>
      </c>
      <c r="C307" s="322">
        <v>43900</v>
      </c>
      <c r="D307" s="322">
        <v>43901</v>
      </c>
      <c r="E307" s="322">
        <v>43902</v>
      </c>
      <c r="F307" s="322">
        <v>43903</v>
      </c>
      <c r="G307" s="322">
        <v>43904</v>
      </c>
    </row>
    <row r="308" spans="1:7" x14ac:dyDescent="0.2">
      <c r="A308" s="322">
        <v>43905</v>
      </c>
      <c r="B308" s="322">
        <v>43906</v>
      </c>
      <c r="C308" s="322">
        <v>43907</v>
      </c>
      <c r="D308" s="322">
        <v>43908</v>
      </c>
      <c r="E308" s="322">
        <v>43909</v>
      </c>
      <c r="F308" s="322">
        <v>43910</v>
      </c>
      <c r="G308" s="322">
        <v>43911</v>
      </c>
    </row>
    <row r="309" spans="1:7" x14ac:dyDescent="0.2">
      <c r="A309" s="322">
        <v>43912</v>
      </c>
      <c r="B309" s="322">
        <v>43913</v>
      </c>
      <c r="C309" s="322">
        <v>43914</v>
      </c>
      <c r="D309" s="322">
        <v>43915</v>
      </c>
      <c r="E309" s="322">
        <v>43916</v>
      </c>
      <c r="F309" s="322">
        <v>43917</v>
      </c>
      <c r="G309" s="322">
        <v>43918</v>
      </c>
    </row>
    <row r="310" spans="1:7" x14ac:dyDescent="0.2">
      <c r="A310" s="322">
        <v>43919</v>
      </c>
      <c r="B310" s="322">
        <v>43920</v>
      </c>
      <c r="C310" s="322">
        <v>43921</v>
      </c>
      <c r="D310" s="322">
        <v>43922</v>
      </c>
      <c r="E310" s="322">
        <v>43923</v>
      </c>
      <c r="F310" s="322">
        <v>43924</v>
      </c>
      <c r="G310" s="322">
        <v>43925</v>
      </c>
    </row>
    <row r="311" spans="1:7" x14ac:dyDescent="0.2">
      <c r="A311" s="322">
        <v>43926</v>
      </c>
      <c r="B311" s="322">
        <v>43927</v>
      </c>
      <c r="C311" s="322">
        <v>43928</v>
      </c>
      <c r="D311" s="322">
        <v>43929</v>
      </c>
      <c r="E311" s="322">
        <v>43930</v>
      </c>
      <c r="F311" s="322">
        <v>43931</v>
      </c>
      <c r="G311" s="322">
        <v>43932</v>
      </c>
    </row>
    <row r="312" spans="1:7" x14ac:dyDescent="0.2">
      <c r="A312" s="322">
        <v>43933</v>
      </c>
      <c r="B312" s="322">
        <v>43934</v>
      </c>
      <c r="C312" s="322">
        <v>43935</v>
      </c>
      <c r="D312" s="322">
        <v>43936</v>
      </c>
      <c r="E312" s="322">
        <v>43937</v>
      </c>
      <c r="F312" s="322">
        <v>43938</v>
      </c>
      <c r="G312" s="322">
        <v>43939</v>
      </c>
    </row>
    <row r="313" spans="1:7" x14ac:dyDescent="0.2">
      <c r="A313" s="322">
        <v>43940</v>
      </c>
      <c r="B313" s="322">
        <v>43941</v>
      </c>
      <c r="C313" s="322">
        <v>43942</v>
      </c>
      <c r="D313" s="322">
        <v>43943</v>
      </c>
      <c r="E313" s="322">
        <v>43944</v>
      </c>
      <c r="F313" s="322">
        <v>43945</v>
      </c>
      <c r="G313" s="322">
        <v>43946</v>
      </c>
    </row>
    <row r="314" spans="1:7" x14ac:dyDescent="0.2">
      <c r="A314" s="322">
        <v>43947</v>
      </c>
      <c r="B314" s="322">
        <v>43948</v>
      </c>
      <c r="C314" s="322">
        <v>43949</v>
      </c>
      <c r="D314" s="322">
        <v>43950</v>
      </c>
      <c r="E314" s="322">
        <v>43951</v>
      </c>
      <c r="F314" s="322">
        <v>43952</v>
      </c>
      <c r="G314" s="322">
        <v>43953</v>
      </c>
    </row>
    <row r="315" spans="1:7" x14ac:dyDescent="0.2">
      <c r="A315" s="322">
        <v>43954</v>
      </c>
      <c r="B315" s="322">
        <v>43955</v>
      </c>
      <c r="C315" s="322">
        <v>43956</v>
      </c>
      <c r="D315" s="322">
        <v>43957</v>
      </c>
      <c r="E315" s="322">
        <v>43958</v>
      </c>
      <c r="F315" s="322">
        <v>43959</v>
      </c>
      <c r="G315" s="322">
        <v>43960</v>
      </c>
    </row>
    <row r="316" spans="1:7" x14ac:dyDescent="0.2">
      <c r="A316" s="322">
        <v>43961</v>
      </c>
      <c r="B316" s="322">
        <v>43962</v>
      </c>
      <c r="C316" s="322">
        <v>43963</v>
      </c>
      <c r="D316" s="322">
        <v>43964</v>
      </c>
      <c r="E316" s="322">
        <v>43965</v>
      </c>
      <c r="F316" s="322">
        <v>43966</v>
      </c>
      <c r="G316" s="322">
        <v>43967</v>
      </c>
    </row>
    <row r="317" spans="1:7" x14ac:dyDescent="0.2">
      <c r="A317" s="322">
        <v>43968</v>
      </c>
      <c r="B317" s="322">
        <v>43969</v>
      </c>
      <c r="C317" s="322">
        <v>43970</v>
      </c>
      <c r="D317" s="322">
        <v>43971</v>
      </c>
      <c r="E317" s="322">
        <v>43972</v>
      </c>
      <c r="F317" s="322">
        <v>43973</v>
      </c>
      <c r="G317" s="322">
        <v>43974</v>
      </c>
    </row>
    <row r="318" spans="1:7" x14ac:dyDescent="0.2">
      <c r="A318" s="322">
        <v>43975</v>
      </c>
      <c r="B318" s="322">
        <v>43976</v>
      </c>
      <c r="C318" s="322">
        <v>43977</v>
      </c>
      <c r="D318" s="322">
        <v>43978</v>
      </c>
      <c r="E318" s="322">
        <v>43979</v>
      </c>
      <c r="F318" s="322">
        <v>43980</v>
      </c>
      <c r="G318" s="322">
        <v>43981</v>
      </c>
    </row>
    <row r="319" spans="1:7" x14ac:dyDescent="0.2">
      <c r="A319" s="322">
        <v>43982</v>
      </c>
      <c r="B319" s="322">
        <v>43983</v>
      </c>
      <c r="C319" s="322">
        <v>43984</v>
      </c>
      <c r="D319" s="322">
        <v>43985</v>
      </c>
      <c r="E319" s="322">
        <v>43986</v>
      </c>
      <c r="F319" s="322">
        <v>43987</v>
      </c>
      <c r="G319" s="322">
        <v>43988</v>
      </c>
    </row>
    <row r="320" spans="1:7" x14ac:dyDescent="0.2">
      <c r="A320" s="322">
        <v>43989</v>
      </c>
      <c r="B320" s="322">
        <v>43990</v>
      </c>
      <c r="C320" s="322">
        <v>43991</v>
      </c>
      <c r="D320" s="322">
        <v>43992</v>
      </c>
      <c r="E320" s="322">
        <v>43993</v>
      </c>
      <c r="F320" s="322">
        <v>43994</v>
      </c>
      <c r="G320" s="322">
        <v>43995</v>
      </c>
    </row>
    <row r="321" spans="1:7" x14ac:dyDescent="0.2">
      <c r="A321" s="322">
        <v>43996</v>
      </c>
      <c r="B321" s="322">
        <v>43997</v>
      </c>
      <c r="C321" s="322">
        <v>43998</v>
      </c>
      <c r="D321" s="322">
        <v>43999</v>
      </c>
      <c r="E321" s="322">
        <v>44000</v>
      </c>
      <c r="F321" s="322">
        <v>44001</v>
      </c>
      <c r="G321" s="322">
        <v>44002</v>
      </c>
    </row>
    <row r="322" spans="1:7" x14ac:dyDescent="0.2">
      <c r="A322" s="322">
        <v>44003</v>
      </c>
      <c r="B322" s="322">
        <v>44004</v>
      </c>
      <c r="C322" s="322">
        <v>44005</v>
      </c>
      <c r="D322" s="322">
        <v>44006</v>
      </c>
      <c r="E322" s="322">
        <v>44007</v>
      </c>
      <c r="F322" s="322">
        <v>44008</v>
      </c>
      <c r="G322" s="322">
        <v>44009</v>
      </c>
    </row>
    <row r="323" spans="1:7" x14ac:dyDescent="0.2">
      <c r="A323" s="322">
        <v>44010</v>
      </c>
      <c r="B323" s="322">
        <v>44011</v>
      </c>
      <c r="C323" s="322">
        <v>44012</v>
      </c>
      <c r="D323" s="322">
        <v>44013</v>
      </c>
      <c r="E323" s="322">
        <v>44014</v>
      </c>
      <c r="F323" s="322">
        <v>44015</v>
      </c>
      <c r="G323" s="322">
        <v>44016</v>
      </c>
    </row>
    <row r="324" spans="1:7" x14ac:dyDescent="0.2">
      <c r="A324" s="322">
        <v>44017</v>
      </c>
      <c r="B324" s="322">
        <v>44018</v>
      </c>
      <c r="C324" s="322">
        <v>44019</v>
      </c>
      <c r="D324" s="322">
        <v>44020</v>
      </c>
      <c r="E324" s="322">
        <v>44021</v>
      </c>
      <c r="F324" s="322">
        <v>44022</v>
      </c>
      <c r="G324" s="322">
        <v>44023</v>
      </c>
    </row>
    <row r="325" spans="1:7" x14ac:dyDescent="0.2">
      <c r="A325" s="322">
        <v>44024</v>
      </c>
      <c r="B325" s="322">
        <v>44025</v>
      </c>
      <c r="C325" s="322">
        <v>44026</v>
      </c>
      <c r="D325" s="322">
        <v>44027</v>
      </c>
      <c r="E325" s="322">
        <v>44028</v>
      </c>
      <c r="F325" s="322">
        <v>44029</v>
      </c>
      <c r="G325" s="322">
        <v>44030</v>
      </c>
    </row>
    <row r="326" spans="1:7" x14ac:dyDescent="0.2">
      <c r="A326" s="322">
        <v>44031</v>
      </c>
      <c r="B326" s="322">
        <v>44032</v>
      </c>
      <c r="C326" s="322">
        <v>44033</v>
      </c>
      <c r="D326" s="322">
        <v>44034</v>
      </c>
      <c r="E326" s="322">
        <v>44035</v>
      </c>
      <c r="F326" s="322">
        <v>44036</v>
      </c>
      <c r="G326" s="322">
        <v>44037</v>
      </c>
    </row>
    <row r="327" spans="1:7" x14ac:dyDescent="0.2">
      <c r="A327" s="322">
        <v>44038</v>
      </c>
      <c r="B327" s="322">
        <v>44039</v>
      </c>
      <c r="C327" s="322">
        <v>44040</v>
      </c>
      <c r="D327" s="322">
        <v>44041</v>
      </c>
      <c r="E327" s="322">
        <v>44042</v>
      </c>
      <c r="F327" s="322">
        <v>44043</v>
      </c>
      <c r="G327" s="322">
        <v>44044</v>
      </c>
    </row>
    <row r="328" spans="1:7" x14ac:dyDescent="0.2">
      <c r="A328" s="322">
        <v>44045</v>
      </c>
      <c r="B328" s="322">
        <v>44046</v>
      </c>
      <c r="C328" s="322">
        <v>44047</v>
      </c>
      <c r="D328" s="322">
        <v>44048</v>
      </c>
      <c r="E328" s="322">
        <v>44049</v>
      </c>
      <c r="F328" s="322">
        <v>44050</v>
      </c>
      <c r="G328" s="322">
        <v>44051</v>
      </c>
    </row>
    <row r="329" spans="1:7" x14ac:dyDescent="0.2">
      <c r="A329" s="322">
        <v>44052</v>
      </c>
      <c r="B329" s="322">
        <v>44053</v>
      </c>
      <c r="C329" s="322">
        <v>44054</v>
      </c>
      <c r="D329" s="322">
        <v>44055</v>
      </c>
      <c r="E329" s="322">
        <v>44056</v>
      </c>
      <c r="F329" s="322">
        <v>44057</v>
      </c>
      <c r="G329" s="322">
        <v>44058</v>
      </c>
    </row>
    <row r="330" spans="1:7" x14ac:dyDescent="0.2">
      <c r="A330" s="322">
        <v>44059</v>
      </c>
      <c r="B330" s="322">
        <v>44060</v>
      </c>
      <c r="C330" s="322">
        <v>44061</v>
      </c>
      <c r="D330" s="322">
        <v>44062</v>
      </c>
      <c r="E330" s="322">
        <v>44063</v>
      </c>
      <c r="F330" s="322">
        <v>44064</v>
      </c>
      <c r="G330" s="322">
        <v>44065</v>
      </c>
    </row>
    <row r="331" spans="1:7" x14ac:dyDescent="0.2">
      <c r="A331" s="322">
        <v>44066</v>
      </c>
      <c r="B331" s="322">
        <v>44067</v>
      </c>
      <c r="C331" s="322">
        <v>44068</v>
      </c>
      <c r="D331" s="322">
        <v>44069</v>
      </c>
      <c r="E331" s="322">
        <v>44070</v>
      </c>
      <c r="F331" s="322">
        <v>44071</v>
      </c>
      <c r="G331" s="322">
        <v>44072</v>
      </c>
    </row>
    <row r="332" spans="1:7" x14ac:dyDescent="0.2">
      <c r="A332" s="322">
        <v>44073</v>
      </c>
      <c r="B332" s="322">
        <v>44074</v>
      </c>
      <c r="C332" s="322">
        <v>44075</v>
      </c>
      <c r="D332" s="322">
        <v>44076</v>
      </c>
      <c r="E332" s="322">
        <v>44077</v>
      </c>
      <c r="F332" s="322">
        <v>44078</v>
      </c>
      <c r="G332" s="322">
        <v>44079</v>
      </c>
    </row>
    <row r="333" spans="1:7" x14ac:dyDescent="0.2">
      <c r="A333" s="322">
        <v>44080</v>
      </c>
      <c r="B333" s="322">
        <v>44081</v>
      </c>
      <c r="C333" s="322">
        <v>44082</v>
      </c>
      <c r="D333" s="322">
        <v>44083</v>
      </c>
      <c r="E333" s="322">
        <v>44084</v>
      </c>
      <c r="F333" s="322">
        <v>44085</v>
      </c>
      <c r="G333" s="322">
        <v>44086</v>
      </c>
    </row>
    <row r="334" spans="1:7" x14ac:dyDescent="0.2">
      <c r="A334" s="322">
        <v>44087</v>
      </c>
      <c r="B334" s="322">
        <v>44088</v>
      </c>
      <c r="C334" s="322">
        <v>44089</v>
      </c>
      <c r="D334" s="322">
        <v>44090</v>
      </c>
      <c r="E334" s="322">
        <v>44091</v>
      </c>
      <c r="F334" s="322">
        <v>44092</v>
      </c>
      <c r="G334" s="322">
        <v>44093</v>
      </c>
    </row>
    <row r="335" spans="1:7" x14ac:dyDescent="0.2">
      <c r="A335" s="322">
        <v>44094</v>
      </c>
      <c r="B335" s="322">
        <v>44095</v>
      </c>
      <c r="C335" s="322">
        <v>44096</v>
      </c>
      <c r="D335" s="322">
        <v>44097</v>
      </c>
      <c r="E335" s="322">
        <v>44098</v>
      </c>
      <c r="F335" s="322">
        <v>44099</v>
      </c>
      <c r="G335" s="322">
        <v>44100</v>
      </c>
    </row>
    <row r="336" spans="1:7" x14ac:dyDescent="0.2">
      <c r="A336" s="322">
        <v>44101</v>
      </c>
      <c r="B336" s="322">
        <v>44102</v>
      </c>
      <c r="C336" s="322">
        <v>44103</v>
      </c>
      <c r="D336" s="322">
        <v>44104</v>
      </c>
      <c r="E336" s="322">
        <v>44105</v>
      </c>
      <c r="F336" s="322">
        <v>44106</v>
      </c>
      <c r="G336" s="322">
        <v>44107</v>
      </c>
    </row>
    <row r="337" spans="1:7" x14ac:dyDescent="0.2">
      <c r="A337" s="322">
        <v>44108</v>
      </c>
      <c r="B337" s="322">
        <v>44109</v>
      </c>
      <c r="C337" s="322">
        <v>44110</v>
      </c>
      <c r="D337" s="322">
        <v>44111</v>
      </c>
      <c r="E337" s="322">
        <v>44112</v>
      </c>
      <c r="F337" s="322">
        <v>44113</v>
      </c>
      <c r="G337" s="322">
        <v>44114</v>
      </c>
    </row>
    <row r="338" spans="1:7" x14ac:dyDescent="0.2">
      <c r="A338" s="322">
        <v>44115</v>
      </c>
      <c r="B338" s="322">
        <v>44116</v>
      </c>
      <c r="C338" s="322">
        <v>44117</v>
      </c>
      <c r="D338" s="322">
        <v>44118</v>
      </c>
      <c r="E338" s="322">
        <v>44119</v>
      </c>
      <c r="F338" s="322">
        <v>44120</v>
      </c>
      <c r="G338" s="322">
        <v>44121</v>
      </c>
    </row>
    <row r="339" spans="1:7" x14ac:dyDescent="0.2">
      <c r="A339" s="322">
        <v>44122</v>
      </c>
      <c r="B339" s="322">
        <v>44123</v>
      </c>
      <c r="C339" s="322">
        <v>44124</v>
      </c>
      <c r="D339" s="322">
        <v>44125</v>
      </c>
      <c r="E339" s="322">
        <v>44126</v>
      </c>
      <c r="F339" s="322">
        <v>44127</v>
      </c>
      <c r="G339" s="322">
        <v>44128</v>
      </c>
    </row>
    <row r="340" spans="1:7" x14ac:dyDescent="0.2">
      <c r="A340" s="322">
        <v>44129</v>
      </c>
      <c r="B340" s="322">
        <v>44130</v>
      </c>
      <c r="C340" s="322">
        <v>44131</v>
      </c>
      <c r="D340" s="322">
        <v>44132</v>
      </c>
      <c r="E340" s="322">
        <v>44133</v>
      </c>
      <c r="F340" s="322">
        <v>44134</v>
      </c>
      <c r="G340" s="322">
        <v>44135</v>
      </c>
    </row>
    <row r="341" spans="1:7" x14ac:dyDescent="0.2">
      <c r="A341" s="322">
        <v>44136</v>
      </c>
      <c r="B341" s="322">
        <v>44137</v>
      </c>
      <c r="C341" s="322">
        <v>44138</v>
      </c>
      <c r="D341" s="322">
        <v>44139</v>
      </c>
      <c r="E341" s="322">
        <v>44140</v>
      </c>
      <c r="F341" s="322">
        <v>44141</v>
      </c>
      <c r="G341" s="322">
        <v>44142</v>
      </c>
    </row>
    <row r="342" spans="1:7" x14ac:dyDescent="0.2">
      <c r="A342" s="322">
        <v>44143</v>
      </c>
      <c r="B342" s="322">
        <v>44144</v>
      </c>
      <c r="C342" s="322">
        <v>44145</v>
      </c>
      <c r="D342" s="322">
        <v>44146</v>
      </c>
      <c r="E342" s="322">
        <v>44147</v>
      </c>
      <c r="F342" s="322">
        <v>44148</v>
      </c>
      <c r="G342" s="322">
        <v>44149</v>
      </c>
    </row>
    <row r="343" spans="1:7" x14ac:dyDescent="0.2">
      <c r="A343" s="322">
        <v>44150</v>
      </c>
      <c r="B343" s="322">
        <v>44151</v>
      </c>
      <c r="C343" s="322">
        <v>44152</v>
      </c>
      <c r="D343" s="322">
        <v>44153</v>
      </c>
      <c r="E343" s="322">
        <v>44154</v>
      </c>
      <c r="F343" s="322">
        <v>44155</v>
      </c>
      <c r="G343" s="322">
        <v>44156</v>
      </c>
    </row>
    <row r="344" spans="1:7" x14ac:dyDescent="0.2">
      <c r="A344" s="322">
        <v>44157</v>
      </c>
      <c r="B344" s="322">
        <v>44158</v>
      </c>
      <c r="C344" s="322">
        <v>44159</v>
      </c>
      <c r="D344" s="322">
        <v>44160</v>
      </c>
      <c r="E344" s="322">
        <v>44161</v>
      </c>
      <c r="F344" s="322">
        <v>44162</v>
      </c>
      <c r="G344" s="322">
        <v>44163</v>
      </c>
    </row>
    <row r="345" spans="1:7" x14ac:dyDescent="0.2">
      <c r="A345" s="322">
        <v>44164</v>
      </c>
      <c r="B345" s="322">
        <v>44165</v>
      </c>
      <c r="C345" s="322">
        <v>44166</v>
      </c>
      <c r="D345" s="322">
        <v>44167</v>
      </c>
      <c r="E345" s="322">
        <v>44168</v>
      </c>
      <c r="F345" s="322">
        <v>44169</v>
      </c>
      <c r="G345" s="322">
        <v>44170</v>
      </c>
    </row>
    <row r="346" spans="1:7" x14ac:dyDescent="0.2">
      <c r="A346" s="322">
        <v>44171</v>
      </c>
      <c r="B346" s="322">
        <v>44172</v>
      </c>
      <c r="C346" s="322">
        <v>44173</v>
      </c>
      <c r="D346" s="322">
        <v>44174</v>
      </c>
      <c r="E346" s="322">
        <v>44175</v>
      </c>
      <c r="F346" s="322">
        <v>44176</v>
      </c>
      <c r="G346" s="322">
        <v>44177</v>
      </c>
    </row>
    <row r="347" spans="1:7" x14ac:dyDescent="0.2">
      <c r="A347" s="322">
        <v>44178</v>
      </c>
      <c r="B347" s="322">
        <v>44179</v>
      </c>
      <c r="C347" s="322">
        <v>44180</v>
      </c>
      <c r="D347" s="322">
        <v>44181</v>
      </c>
      <c r="E347" s="322">
        <v>44182</v>
      </c>
      <c r="F347" s="322">
        <v>44183</v>
      </c>
      <c r="G347" s="322">
        <v>44184</v>
      </c>
    </row>
    <row r="348" spans="1:7" x14ac:dyDescent="0.2">
      <c r="A348" s="322">
        <v>44185</v>
      </c>
      <c r="B348" s="322">
        <v>44186</v>
      </c>
      <c r="C348" s="322">
        <v>44187</v>
      </c>
      <c r="D348" s="322">
        <v>44188</v>
      </c>
      <c r="E348" s="322">
        <v>44189</v>
      </c>
      <c r="F348" s="322">
        <v>44190</v>
      </c>
      <c r="G348" s="322">
        <v>44191</v>
      </c>
    </row>
    <row r="349" spans="1:7" x14ac:dyDescent="0.2">
      <c r="A349" s="322">
        <v>44192</v>
      </c>
      <c r="B349" s="322">
        <v>44193</v>
      </c>
      <c r="C349" s="322">
        <v>44194</v>
      </c>
      <c r="D349" s="322">
        <v>44195</v>
      </c>
      <c r="E349" s="322">
        <v>44196</v>
      </c>
      <c r="F349" s="322">
        <v>44197</v>
      </c>
      <c r="G349" s="322">
        <v>44198</v>
      </c>
    </row>
    <row r="350" spans="1:7" x14ac:dyDescent="0.2">
      <c r="A350" s="322">
        <v>44199</v>
      </c>
      <c r="B350" s="322">
        <v>44200</v>
      </c>
      <c r="C350" s="322">
        <v>44201</v>
      </c>
      <c r="D350" s="322">
        <v>44202</v>
      </c>
      <c r="E350" s="322">
        <v>44203</v>
      </c>
      <c r="F350" s="322">
        <v>44204</v>
      </c>
      <c r="G350" s="322">
        <v>44205</v>
      </c>
    </row>
    <row r="351" spans="1:7" x14ac:dyDescent="0.2">
      <c r="A351" s="322">
        <v>44206</v>
      </c>
      <c r="B351" s="322">
        <v>44207</v>
      </c>
      <c r="C351" s="322">
        <v>44208</v>
      </c>
      <c r="D351" s="322">
        <v>44209</v>
      </c>
      <c r="E351" s="322">
        <v>44210</v>
      </c>
      <c r="F351" s="322">
        <v>44211</v>
      </c>
      <c r="G351" s="322">
        <v>44212</v>
      </c>
    </row>
    <row r="352" spans="1:7" x14ac:dyDescent="0.2">
      <c r="A352" s="322">
        <v>44213</v>
      </c>
      <c r="B352" s="322">
        <v>44214</v>
      </c>
      <c r="C352" s="322">
        <v>44215</v>
      </c>
      <c r="D352" s="322">
        <v>44216</v>
      </c>
      <c r="E352" s="322">
        <v>44217</v>
      </c>
      <c r="F352" s="322">
        <v>44218</v>
      </c>
      <c r="G352" s="322">
        <v>44219</v>
      </c>
    </row>
    <row r="353" spans="1:7" x14ac:dyDescent="0.2">
      <c r="A353" s="322">
        <v>44220</v>
      </c>
      <c r="B353" s="322">
        <v>44221</v>
      </c>
      <c r="C353" s="322">
        <v>44222</v>
      </c>
      <c r="D353" s="322">
        <v>44223</v>
      </c>
      <c r="E353" s="322">
        <v>44224</v>
      </c>
      <c r="F353" s="322">
        <v>44225</v>
      </c>
      <c r="G353" s="322">
        <v>44226</v>
      </c>
    </row>
    <row r="354" spans="1:7" x14ac:dyDescent="0.2">
      <c r="A354" s="322">
        <v>44227</v>
      </c>
      <c r="B354" s="322">
        <v>44228</v>
      </c>
      <c r="C354" s="322">
        <v>44229</v>
      </c>
      <c r="D354" s="322">
        <v>44230</v>
      </c>
      <c r="E354" s="322">
        <v>44231</v>
      </c>
      <c r="F354" s="322">
        <v>44232</v>
      </c>
      <c r="G354" s="322">
        <v>44233</v>
      </c>
    </row>
    <row r="355" spans="1:7" x14ac:dyDescent="0.2">
      <c r="A355" s="322">
        <v>44234</v>
      </c>
      <c r="B355" s="322">
        <v>44235</v>
      </c>
      <c r="C355" s="322">
        <v>44236</v>
      </c>
      <c r="D355" s="322">
        <v>44237</v>
      </c>
      <c r="E355" s="322">
        <v>44238</v>
      </c>
      <c r="F355" s="322">
        <v>44239</v>
      </c>
      <c r="G355" s="322">
        <v>44240</v>
      </c>
    </row>
    <row r="356" spans="1:7" x14ac:dyDescent="0.2">
      <c r="A356" s="322">
        <v>44241</v>
      </c>
      <c r="B356" s="322">
        <v>44242</v>
      </c>
      <c r="C356" s="322">
        <v>44243</v>
      </c>
      <c r="D356" s="322">
        <v>44244</v>
      </c>
      <c r="E356" s="322">
        <v>44245</v>
      </c>
      <c r="F356" s="322">
        <v>44246</v>
      </c>
      <c r="G356" s="322">
        <v>44247</v>
      </c>
    </row>
    <row r="357" spans="1:7" x14ac:dyDescent="0.2">
      <c r="A357" s="322">
        <v>44248</v>
      </c>
      <c r="B357" s="322">
        <v>44249</v>
      </c>
      <c r="C357" s="322">
        <v>44250</v>
      </c>
      <c r="D357" s="322">
        <v>44251</v>
      </c>
      <c r="E357" s="322">
        <v>44252</v>
      </c>
      <c r="F357" s="322">
        <v>44253</v>
      </c>
      <c r="G357" s="322">
        <v>44254</v>
      </c>
    </row>
    <row r="358" spans="1:7" x14ac:dyDescent="0.2">
      <c r="A358" s="322">
        <v>44255</v>
      </c>
      <c r="B358" s="322">
        <v>44256</v>
      </c>
      <c r="C358" s="322">
        <v>44257</v>
      </c>
      <c r="D358" s="322">
        <v>44258</v>
      </c>
      <c r="E358" s="322">
        <v>44259</v>
      </c>
      <c r="F358" s="322">
        <v>44260</v>
      </c>
      <c r="G358" s="322">
        <v>44261</v>
      </c>
    </row>
    <row r="359" spans="1:7" x14ac:dyDescent="0.2">
      <c r="A359" s="322">
        <v>44262</v>
      </c>
      <c r="B359" s="322">
        <v>44263</v>
      </c>
      <c r="C359" s="322">
        <v>44264</v>
      </c>
      <c r="D359" s="322">
        <v>44265</v>
      </c>
      <c r="E359" s="322">
        <v>44266</v>
      </c>
      <c r="F359" s="322">
        <v>44267</v>
      </c>
      <c r="G359" s="322">
        <v>44268</v>
      </c>
    </row>
    <row r="360" spans="1:7" x14ac:dyDescent="0.2">
      <c r="A360" s="322">
        <v>44269</v>
      </c>
      <c r="B360" s="322">
        <v>44270</v>
      </c>
      <c r="C360" s="322">
        <v>44271</v>
      </c>
      <c r="D360" s="322">
        <v>44272</v>
      </c>
      <c r="E360" s="322">
        <v>44273</v>
      </c>
      <c r="F360" s="322">
        <v>44274</v>
      </c>
      <c r="G360" s="322">
        <v>44275</v>
      </c>
    </row>
    <row r="361" spans="1:7" x14ac:dyDescent="0.2">
      <c r="A361" s="322">
        <v>44276</v>
      </c>
      <c r="B361" s="322">
        <v>44277</v>
      </c>
      <c r="C361" s="322">
        <v>44278</v>
      </c>
      <c r="D361" s="322">
        <v>44279</v>
      </c>
      <c r="E361" s="322">
        <v>44280</v>
      </c>
      <c r="F361" s="322">
        <v>44281</v>
      </c>
      <c r="G361" s="322">
        <v>44282</v>
      </c>
    </row>
    <row r="362" spans="1:7" x14ac:dyDescent="0.2">
      <c r="A362" s="322">
        <v>44283</v>
      </c>
      <c r="B362" s="322">
        <v>44284</v>
      </c>
      <c r="C362" s="322">
        <v>44285</v>
      </c>
      <c r="D362" s="322">
        <v>44286</v>
      </c>
      <c r="E362" s="322">
        <v>44287</v>
      </c>
      <c r="F362" s="322">
        <v>44288</v>
      </c>
      <c r="G362" s="322">
        <v>44289</v>
      </c>
    </row>
    <row r="363" spans="1:7" x14ac:dyDescent="0.2">
      <c r="A363" s="322">
        <v>44290</v>
      </c>
      <c r="B363" s="322">
        <v>44291</v>
      </c>
      <c r="C363" s="322">
        <v>44292</v>
      </c>
      <c r="D363" s="322">
        <v>44293</v>
      </c>
      <c r="E363" s="322">
        <v>44294</v>
      </c>
      <c r="F363" s="322">
        <v>44295</v>
      </c>
      <c r="G363" s="322">
        <v>44296</v>
      </c>
    </row>
    <row r="364" spans="1:7" x14ac:dyDescent="0.2">
      <c r="A364" s="322">
        <v>44297</v>
      </c>
      <c r="B364" s="322">
        <v>44298</v>
      </c>
      <c r="C364" s="322">
        <v>44299</v>
      </c>
      <c r="D364" s="322">
        <v>44300</v>
      </c>
      <c r="E364" s="322">
        <v>44301</v>
      </c>
      <c r="F364" s="322">
        <v>44302</v>
      </c>
      <c r="G364" s="322">
        <v>44303</v>
      </c>
    </row>
    <row r="365" spans="1:7" x14ac:dyDescent="0.2">
      <c r="A365" s="322">
        <v>44304</v>
      </c>
      <c r="B365" s="322">
        <v>44305</v>
      </c>
      <c r="C365" s="322">
        <v>44306</v>
      </c>
      <c r="D365" s="322">
        <v>44307</v>
      </c>
      <c r="E365" s="322">
        <v>44308</v>
      </c>
      <c r="F365" s="322">
        <v>44309</v>
      </c>
      <c r="G365" s="322">
        <v>44310</v>
      </c>
    </row>
    <row r="366" spans="1:7" x14ac:dyDescent="0.2">
      <c r="A366" s="322">
        <v>44311</v>
      </c>
      <c r="B366" s="322">
        <v>44312</v>
      </c>
      <c r="C366" s="322">
        <v>44313</v>
      </c>
      <c r="D366" s="322">
        <v>44314</v>
      </c>
      <c r="E366" s="322">
        <v>44315</v>
      </c>
      <c r="F366" s="322">
        <v>44316</v>
      </c>
      <c r="G366" s="322">
        <v>44317</v>
      </c>
    </row>
    <row r="367" spans="1:7" x14ac:dyDescent="0.2">
      <c r="A367" s="322">
        <v>44318</v>
      </c>
      <c r="B367" s="322">
        <v>44319</v>
      </c>
      <c r="C367" s="322">
        <v>44320</v>
      </c>
      <c r="D367" s="322">
        <v>44321</v>
      </c>
      <c r="E367" s="322">
        <v>44322</v>
      </c>
      <c r="F367" s="322">
        <v>44323</v>
      </c>
      <c r="G367" s="322">
        <v>44324</v>
      </c>
    </row>
    <row r="368" spans="1:7" x14ac:dyDescent="0.2">
      <c r="A368" s="322">
        <v>44325</v>
      </c>
      <c r="B368" s="322">
        <v>44326</v>
      </c>
      <c r="C368" s="322">
        <v>44327</v>
      </c>
      <c r="D368" s="322">
        <v>44328</v>
      </c>
      <c r="E368" s="322">
        <v>44329</v>
      </c>
      <c r="F368" s="322">
        <v>44330</v>
      </c>
      <c r="G368" s="322">
        <v>44331</v>
      </c>
    </row>
    <row r="369" spans="1:7" x14ac:dyDescent="0.2">
      <c r="A369" s="322">
        <v>44332</v>
      </c>
      <c r="B369" s="322">
        <v>44333</v>
      </c>
      <c r="C369" s="322">
        <v>44334</v>
      </c>
      <c r="D369" s="322">
        <v>44335</v>
      </c>
      <c r="E369" s="322">
        <v>44336</v>
      </c>
      <c r="F369" s="322">
        <v>44337</v>
      </c>
      <c r="G369" s="322">
        <v>44338</v>
      </c>
    </row>
    <row r="370" spans="1:7" x14ac:dyDescent="0.2">
      <c r="A370" s="322">
        <v>44339</v>
      </c>
      <c r="B370" s="322">
        <v>44340</v>
      </c>
      <c r="C370" s="322">
        <v>44341</v>
      </c>
      <c r="D370" s="322">
        <v>44342</v>
      </c>
      <c r="E370" s="322">
        <v>44343</v>
      </c>
      <c r="F370" s="322">
        <v>44344</v>
      </c>
      <c r="G370" s="322">
        <v>44345</v>
      </c>
    </row>
    <row r="371" spans="1:7" x14ac:dyDescent="0.2">
      <c r="A371" s="322">
        <v>44346</v>
      </c>
      <c r="B371" s="322">
        <v>44347</v>
      </c>
      <c r="C371" s="322">
        <v>44348</v>
      </c>
      <c r="D371" s="322">
        <v>44349</v>
      </c>
      <c r="E371" s="322">
        <v>44350</v>
      </c>
      <c r="F371" s="322">
        <v>44351</v>
      </c>
      <c r="G371" s="322">
        <v>44352</v>
      </c>
    </row>
    <row r="372" spans="1:7" x14ac:dyDescent="0.2">
      <c r="A372" s="322">
        <v>44353</v>
      </c>
      <c r="B372" s="322">
        <v>44354</v>
      </c>
      <c r="C372" s="322">
        <v>44355</v>
      </c>
      <c r="D372" s="322">
        <v>44356</v>
      </c>
      <c r="E372" s="322">
        <v>44357</v>
      </c>
      <c r="F372" s="322">
        <v>44358</v>
      </c>
      <c r="G372" s="322">
        <v>44359</v>
      </c>
    </row>
    <row r="373" spans="1:7" x14ac:dyDescent="0.2">
      <c r="A373" s="322">
        <v>44360</v>
      </c>
      <c r="B373" s="322">
        <v>44361</v>
      </c>
      <c r="C373" s="322">
        <v>44362</v>
      </c>
      <c r="D373" s="322">
        <v>44363</v>
      </c>
      <c r="E373" s="322">
        <v>44364</v>
      </c>
      <c r="F373" s="322">
        <v>44365</v>
      </c>
      <c r="G373" s="322">
        <v>44366</v>
      </c>
    </row>
    <row r="374" spans="1:7" x14ac:dyDescent="0.2">
      <c r="A374" s="322">
        <v>44367</v>
      </c>
      <c r="B374" s="322">
        <v>44368</v>
      </c>
      <c r="C374" s="322">
        <v>44369</v>
      </c>
      <c r="D374" s="322">
        <v>44370</v>
      </c>
      <c r="E374" s="322">
        <v>44371</v>
      </c>
      <c r="F374" s="322">
        <v>44372</v>
      </c>
      <c r="G374" s="322">
        <v>44373</v>
      </c>
    </row>
    <row r="375" spans="1:7" x14ac:dyDescent="0.2">
      <c r="A375" s="322">
        <v>44374</v>
      </c>
      <c r="B375" s="322">
        <v>44375</v>
      </c>
      <c r="C375" s="322">
        <v>44376</v>
      </c>
      <c r="D375" s="322">
        <v>44377</v>
      </c>
      <c r="E375" s="322">
        <v>44378</v>
      </c>
      <c r="F375" s="322">
        <v>44379</v>
      </c>
      <c r="G375" s="322">
        <v>44380</v>
      </c>
    </row>
    <row r="376" spans="1:7" x14ac:dyDescent="0.2">
      <c r="A376" s="322">
        <v>44381</v>
      </c>
      <c r="B376" s="322">
        <v>44382</v>
      </c>
      <c r="C376" s="322">
        <v>44383</v>
      </c>
      <c r="D376" s="322">
        <v>44384</v>
      </c>
      <c r="E376" s="322">
        <v>44385</v>
      </c>
      <c r="F376" s="322">
        <v>44386</v>
      </c>
      <c r="G376" s="322">
        <v>44387</v>
      </c>
    </row>
    <row r="377" spans="1:7" x14ac:dyDescent="0.2">
      <c r="A377" s="322">
        <v>44388</v>
      </c>
      <c r="B377" s="322">
        <v>44389</v>
      </c>
      <c r="C377" s="322">
        <v>44390</v>
      </c>
      <c r="D377" s="322">
        <v>44391</v>
      </c>
      <c r="E377" s="322">
        <v>44392</v>
      </c>
      <c r="F377" s="322">
        <v>44393</v>
      </c>
      <c r="G377" s="322">
        <v>44394</v>
      </c>
    </row>
    <row r="378" spans="1:7" x14ac:dyDescent="0.2">
      <c r="A378" s="322">
        <v>44395</v>
      </c>
      <c r="B378" s="322">
        <v>44396</v>
      </c>
      <c r="C378" s="322">
        <v>44397</v>
      </c>
      <c r="D378" s="322">
        <v>44398</v>
      </c>
      <c r="E378" s="322">
        <v>44399</v>
      </c>
      <c r="F378" s="322">
        <v>44400</v>
      </c>
      <c r="G378" s="322">
        <v>44401</v>
      </c>
    </row>
    <row r="379" spans="1:7" x14ac:dyDescent="0.2">
      <c r="A379" s="322">
        <v>44402</v>
      </c>
      <c r="B379" s="322">
        <v>44403</v>
      </c>
      <c r="C379" s="322">
        <v>44404</v>
      </c>
      <c r="D379" s="322">
        <v>44405</v>
      </c>
      <c r="E379" s="322">
        <v>44406</v>
      </c>
      <c r="F379" s="322">
        <v>44407</v>
      </c>
      <c r="G379" s="322">
        <v>44408</v>
      </c>
    </row>
    <row r="380" spans="1:7" x14ac:dyDescent="0.2">
      <c r="A380" s="322">
        <v>44409</v>
      </c>
      <c r="B380" s="322">
        <v>44410</v>
      </c>
      <c r="C380" s="322">
        <v>44411</v>
      </c>
      <c r="D380" s="322">
        <v>44412</v>
      </c>
      <c r="E380" s="322">
        <v>44413</v>
      </c>
      <c r="F380" s="322">
        <v>44414</v>
      </c>
      <c r="G380" s="322">
        <v>44415</v>
      </c>
    </row>
    <row r="381" spans="1:7" x14ac:dyDescent="0.2">
      <c r="A381" s="322">
        <v>44416</v>
      </c>
      <c r="B381" s="322">
        <v>44417</v>
      </c>
      <c r="C381" s="322">
        <v>44418</v>
      </c>
      <c r="D381" s="322">
        <v>44419</v>
      </c>
      <c r="E381" s="322">
        <v>44420</v>
      </c>
      <c r="F381" s="322">
        <v>44421</v>
      </c>
      <c r="G381" s="322">
        <v>44422</v>
      </c>
    </row>
    <row r="382" spans="1:7" x14ac:dyDescent="0.2">
      <c r="A382" s="322">
        <v>44423</v>
      </c>
      <c r="B382" s="322">
        <v>44424</v>
      </c>
      <c r="C382" s="322">
        <v>44425</v>
      </c>
      <c r="D382" s="322">
        <v>44426</v>
      </c>
      <c r="E382" s="322">
        <v>44427</v>
      </c>
      <c r="F382" s="322">
        <v>44428</v>
      </c>
      <c r="G382" s="322">
        <v>44429</v>
      </c>
    </row>
    <row r="383" spans="1:7" x14ac:dyDescent="0.2">
      <c r="A383" s="322">
        <v>44430</v>
      </c>
      <c r="B383" s="322">
        <v>44431</v>
      </c>
      <c r="C383" s="322">
        <v>44432</v>
      </c>
      <c r="D383" s="322">
        <v>44433</v>
      </c>
      <c r="E383" s="322">
        <v>44434</v>
      </c>
      <c r="F383" s="322">
        <v>44435</v>
      </c>
      <c r="G383" s="322">
        <v>44436</v>
      </c>
    </row>
    <row r="384" spans="1:7" x14ac:dyDescent="0.2">
      <c r="A384" s="322">
        <v>44437</v>
      </c>
      <c r="B384" s="322">
        <v>44438</v>
      </c>
      <c r="C384" s="322">
        <v>44439</v>
      </c>
      <c r="D384" s="322">
        <v>44440</v>
      </c>
      <c r="E384" s="322">
        <v>44441</v>
      </c>
      <c r="F384" s="322">
        <v>44442</v>
      </c>
      <c r="G384" s="322">
        <v>44443</v>
      </c>
    </row>
    <row r="385" spans="1:7" x14ac:dyDescent="0.2">
      <c r="A385" s="192">
        <v>45543</v>
      </c>
      <c r="B385" s="192">
        <f>A385+1</f>
        <v>45544</v>
      </c>
      <c r="C385" s="192">
        <f t="shared" ref="C385:G385" si="0">B385+1</f>
        <v>45545</v>
      </c>
      <c r="D385" s="192">
        <f t="shared" si="0"/>
        <v>45546</v>
      </c>
      <c r="E385" s="192">
        <f t="shared" si="0"/>
        <v>45547</v>
      </c>
      <c r="F385" s="192">
        <f t="shared" si="0"/>
        <v>45548</v>
      </c>
      <c r="G385" s="192">
        <f t="shared" si="0"/>
        <v>45549</v>
      </c>
    </row>
    <row r="386" spans="1:7" x14ac:dyDescent="0.2">
      <c r="A386" s="192">
        <f>G385+1</f>
        <v>45550</v>
      </c>
      <c r="B386" s="192">
        <f t="shared" ref="B386:F436" si="1">A386+1</f>
        <v>45551</v>
      </c>
      <c r="C386" s="192">
        <f t="shared" si="1"/>
        <v>45552</v>
      </c>
      <c r="D386" s="192">
        <f t="shared" si="1"/>
        <v>45553</v>
      </c>
      <c r="E386" s="192">
        <f t="shared" si="1"/>
        <v>45554</v>
      </c>
      <c r="F386" s="192">
        <f t="shared" si="1"/>
        <v>45555</v>
      </c>
      <c r="G386" s="192">
        <f t="shared" ref="G386" si="2">F386+1</f>
        <v>45556</v>
      </c>
    </row>
    <row r="387" spans="1:7" x14ac:dyDescent="0.2">
      <c r="A387" s="192">
        <f t="shared" ref="A387:A436" si="3">G386+1</f>
        <v>45557</v>
      </c>
      <c r="B387" s="192">
        <f t="shared" si="1"/>
        <v>45558</v>
      </c>
      <c r="C387" s="192">
        <f t="shared" si="1"/>
        <v>45559</v>
      </c>
      <c r="D387" s="192">
        <f t="shared" si="1"/>
        <v>45560</v>
      </c>
      <c r="E387" s="192">
        <f t="shared" si="1"/>
        <v>45561</v>
      </c>
      <c r="F387" s="192">
        <f t="shared" si="1"/>
        <v>45562</v>
      </c>
      <c r="G387" s="192">
        <f t="shared" ref="G387" si="4">F387+1</f>
        <v>45563</v>
      </c>
    </row>
    <row r="388" spans="1:7" x14ac:dyDescent="0.2">
      <c r="A388" s="192">
        <f t="shared" si="3"/>
        <v>45564</v>
      </c>
      <c r="B388" s="192">
        <f t="shared" si="1"/>
        <v>45565</v>
      </c>
      <c r="C388" s="192">
        <f t="shared" si="1"/>
        <v>45566</v>
      </c>
      <c r="D388" s="192">
        <f t="shared" si="1"/>
        <v>45567</v>
      </c>
      <c r="E388" s="192">
        <f t="shared" si="1"/>
        <v>45568</v>
      </c>
      <c r="F388" s="192">
        <f t="shared" si="1"/>
        <v>45569</v>
      </c>
      <c r="G388" s="192">
        <f t="shared" ref="G388" si="5">F388+1</f>
        <v>45570</v>
      </c>
    </row>
    <row r="389" spans="1:7" x14ac:dyDescent="0.2">
      <c r="A389" s="192">
        <f t="shared" si="3"/>
        <v>45571</v>
      </c>
      <c r="B389" s="192">
        <f t="shared" si="1"/>
        <v>45572</v>
      </c>
      <c r="C389" s="192">
        <f t="shared" si="1"/>
        <v>45573</v>
      </c>
      <c r="D389" s="192">
        <f t="shared" si="1"/>
        <v>45574</v>
      </c>
      <c r="E389" s="192">
        <f t="shared" si="1"/>
        <v>45575</v>
      </c>
      <c r="F389" s="192">
        <f t="shared" si="1"/>
        <v>45576</v>
      </c>
      <c r="G389" s="192">
        <f t="shared" ref="G389" si="6">F389+1</f>
        <v>45577</v>
      </c>
    </row>
    <row r="390" spans="1:7" x14ac:dyDescent="0.2">
      <c r="A390" s="192">
        <f t="shared" si="3"/>
        <v>45578</v>
      </c>
      <c r="B390" s="192">
        <f t="shared" si="1"/>
        <v>45579</v>
      </c>
      <c r="C390" s="192">
        <f t="shared" si="1"/>
        <v>45580</v>
      </c>
      <c r="D390" s="192">
        <f t="shared" si="1"/>
        <v>45581</v>
      </c>
      <c r="E390" s="192">
        <f t="shared" si="1"/>
        <v>45582</v>
      </c>
      <c r="F390" s="192">
        <f t="shared" si="1"/>
        <v>45583</v>
      </c>
      <c r="G390" s="192">
        <f t="shared" ref="G390" si="7">F390+1</f>
        <v>45584</v>
      </c>
    </row>
    <row r="391" spans="1:7" x14ac:dyDescent="0.2">
      <c r="A391" s="192">
        <f t="shared" si="3"/>
        <v>45585</v>
      </c>
      <c r="B391" s="192">
        <f t="shared" si="1"/>
        <v>45586</v>
      </c>
      <c r="C391" s="192">
        <f t="shared" si="1"/>
        <v>45587</v>
      </c>
      <c r="D391" s="192">
        <f t="shared" si="1"/>
        <v>45588</v>
      </c>
      <c r="E391" s="192">
        <f t="shared" si="1"/>
        <v>45589</v>
      </c>
      <c r="F391" s="192">
        <f t="shared" si="1"/>
        <v>45590</v>
      </c>
      <c r="G391" s="192">
        <f t="shared" ref="G391" si="8">F391+1</f>
        <v>45591</v>
      </c>
    </row>
    <row r="392" spans="1:7" x14ac:dyDescent="0.2">
      <c r="A392" s="192">
        <f t="shared" si="3"/>
        <v>45592</v>
      </c>
      <c r="B392" s="192">
        <f t="shared" si="1"/>
        <v>45593</v>
      </c>
      <c r="C392" s="192">
        <f t="shared" si="1"/>
        <v>45594</v>
      </c>
      <c r="D392" s="192">
        <f t="shared" si="1"/>
        <v>45595</v>
      </c>
      <c r="E392" s="192">
        <f t="shared" si="1"/>
        <v>45596</v>
      </c>
      <c r="F392" s="192">
        <f t="shared" si="1"/>
        <v>45597</v>
      </c>
      <c r="G392" s="192">
        <f t="shared" ref="G392" si="9">F392+1</f>
        <v>45598</v>
      </c>
    </row>
    <row r="393" spans="1:7" x14ac:dyDescent="0.2">
      <c r="A393" s="192">
        <f t="shared" si="3"/>
        <v>45599</v>
      </c>
      <c r="B393" s="192">
        <f t="shared" si="1"/>
        <v>45600</v>
      </c>
      <c r="C393" s="192">
        <f t="shared" si="1"/>
        <v>45601</v>
      </c>
      <c r="D393" s="192">
        <f t="shared" si="1"/>
        <v>45602</v>
      </c>
      <c r="E393" s="192">
        <f t="shared" si="1"/>
        <v>45603</v>
      </c>
      <c r="F393" s="192">
        <f t="shared" si="1"/>
        <v>45604</v>
      </c>
      <c r="G393" s="192">
        <f t="shared" ref="G393" si="10">F393+1</f>
        <v>45605</v>
      </c>
    </row>
    <row r="394" spans="1:7" x14ac:dyDescent="0.2">
      <c r="A394" s="192">
        <f t="shared" si="3"/>
        <v>45606</v>
      </c>
      <c r="B394" s="192">
        <f t="shared" si="1"/>
        <v>45607</v>
      </c>
      <c r="C394" s="192">
        <f t="shared" si="1"/>
        <v>45608</v>
      </c>
      <c r="D394" s="192">
        <f t="shared" si="1"/>
        <v>45609</v>
      </c>
      <c r="E394" s="192">
        <f t="shared" si="1"/>
        <v>45610</v>
      </c>
      <c r="F394" s="192">
        <f t="shared" si="1"/>
        <v>45611</v>
      </c>
      <c r="G394" s="192">
        <f t="shared" ref="G394" si="11">F394+1</f>
        <v>45612</v>
      </c>
    </row>
    <row r="395" spans="1:7" x14ac:dyDescent="0.2">
      <c r="A395" s="192">
        <f t="shared" si="3"/>
        <v>45613</v>
      </c>
      <c r="B395" s="192">
        <f t="shared" si="1"/>
        <v>45614</v>
      </c>
      <c r="C395" s="192">
        <f t="shared" si="1"/>
        <v>45615</v>
      </c>
      <c r="D395" s="192">
        <f t="shared" si="1"/>
        <v>45616</v>
      </c>
      <c r="E395" s="192">
        <f t="shared" si="1"/>
        <v>45617</v>
      </c>
      <c r="F395" s="192">
        <f t="shared" si="1"/>
        <v>45618</v>
      </c>
      <c r="G395" s="192">
        <f t="shared" ref="G395" si="12">F395+1</f>
        <v>45619</v>
      </c>
    </row>
    <row r="396" spans="1:7" x14ac:dyDescent="0.2">
      <c r="A396" s="192">
        <f t="shared" si="3"/>
        <v>45620</v>
      </c>
      <c r="B396" s="192">
        <f t="shared" si="1"/>
        <v>45621</v>
      </c>
      <c r="C396" s="192">
        <f t="shared" si="1"/>
        <v>45622</v>
      </c>
      <c r="D396" s="192">
        <f t="shared" si="1"/>
        <v>45623</v>
      </c>
      <c r="E396" s="192">
        <f t="shared" si="1"/>
        <v>45624</v>
      </c>
      <c r="F396" s="192">
        <f t="shared" si="1"/>
        <v>45625</v>
      </c>
      <c r="G396" s="192">
        <f t="shared" ref="G396" si="13">F396+1</f>
        <v>45626</v>
      </c>
    </row>
    <row r="397" spans="1:7" x14ac:dyDescent="0.2">
      <c r="A397" s="192">
        <f t="shared" si="3"/>
        <v>45627</v>
      </c>
      <c r="B397" s="192">
        <f t="shared" si="1"/>
        <v>45628</v>
      </c>
      <c r="C397" s="192">
        <f t="shared" si="1"/>
        <v>45629</v>
      </c>
      <c r="D397" s="192">
        <f t="shared" si="1"/>
        <v>45630</v>
      </c>
      <c r="E397" s="192">
        <f t="shared" si="1"/>
        <v>45631</v>
      </c>
      <c r="F397" s="192">
        <f t="shared" si="1"/>
        <v>45632</v>
      </c>
      <c r="G397" s="192">
        <f t="shared" ref="G397" si="14">F397+1</f>
        <v>45633</v>
      </c>
    </row>
    <row r="398" spans="1:7" x14ac:dyDescent="0.2">
      <c r="A398" s="192">
        <f t="shared" si="3"/>
        <v>45634</v>
      </c>
      <c r="B398" s="192">
        <f t="shared" si="1"/>
        <v>45635</v>
      </c>
      <c r="C398" s="192">
        <f t="shared" si="1"/>
        <v>45636</v>
      </c>
      <c r="D398" s="192">
        <f t="shared" si="1"/>
        <v>45637</v>
      </c>
      <c r="E398" s="192">
        <f t="shared" si="1"/>
        <v>45638</v>
      </c>
      <c r="F398" s="192">
        <f t="shared" si="1"/>
        <v>45639</v>
      </c>
      <c r="G398" s="192">
        <f t="shared" ref="G398" si="15">F398+1</f>
        <v>45640</v>
      </c>
    </row>
    <row r="399" spans="1:7" x14ac:dyDescent="0.2">
      <c r="A399" s="192">
        <f t="shared" si="3"/>
        <v>45641</v>
      </c>
      <c r="B399" s="192">
        <f t="shared" si="1"/>
        <v>45642</v>
      </c>
      <c r="C399" s="192">
        <f t="shared" si="1"/>
        <v>45643</v>
      </c>
      <c r="D399" s="192">
        <f t="shared" si="1"/>
        <v>45644</v>
      </c>
      <c r="E399" s="192">
        <f t="shared" si="1"/>
        <v>45645</v>
      </c>
      <c r="F399" s="192">
        <f t="shared" si="1"/>
        <v>45646</v>
      </c>
      <c r="G399" s="192">
        <f t="shared" ref="G399" si="16">F399+1</f>
        <v>45647</v>
      </c>
    </row>
    <row r="400" spans="1:7" x14ac:dyDescent="0.2">
      <c r="A400" s="192">
        <f t="shared" si="3"/>
        <v>45648</v>
      </c>
      <c r="B400" s="192">
        <f t="shared" si="1"/>
        <v>45649</v>
      </c>
      <c r="C400" s="192">
        <f t="shared" si="1"/>
        <v>45650</v>
      </c>
      <c r="D400" s="192">
        <f t="shared" si="1"/>
        <v>45651</v>
      </c>
      <c r="E400" s="192">
        <f t="shared" si="1"/>
        <v>45652</v>
      </c>
      <c r="F400" s="192">
        <f t="shared" si="1"/>
        <v>45653</v>
      </c>
      <c r="G400" s="192">
        <f t="shared" ref="G400" si="17">F400+1</f>
        <v>45654</v>
      </c>
    </row>
    <row r="401" spans="1:7" x14ac:dyDescent="0.2">
      <c r="A401" s="192">
        <f t="shared" si="3"/>
        <v>45655</v>
      </c>
      <c r="B401" s="192">
        <f t="shared" si="1"/>
        <v>45656</v>
      </c>
      <c r="C401" s="192">
        <f t="shared" si="1"/>
        <v>45657</v>
      </c>
      <c r="D401" s="192">
        <f t="shared" si="1"/>
        <v>45658</v>
      </c>
      <c r="E401" s="192">
        <f t="shared" si="1"/>
        <v>45659</v>
      </c>
      <c r="F401" s="192">
        <f t="shared" si="1"/>
        <v>45660</v>
      </c>
      <c r="G401" s="192">
        <f t="shared" ref="G401" si="18">F401+1</f>
        <v>45661</v>
      </c>
    </row>
    <row r="402" spans="1:7" x14ac:dyDescent="0.2">
      <c r="A402" s="192">
        <f t="shared" si="3"/>
        <v>45662</v>
      </c>
      <c r="B402" s="192">
        <f t="shared" si="1"/>
        <v>45663</v>
      </c>
      <c r="C402" s="192">
        <f t="shared" si="1"/>
        <v>45664</v>
      </c>
      <c r="D402" s="192">
        <f t="shared" si="1"/>
        <v>45665</v>
      </c>
      <c r="E402" s="192">
        <f t="shared" si="1"/>
        <v>45666</v>
      </c>
      <c r="F402" s="192">
        <f t="shared" si="1"/>
        <v>45667</v>
      </c>
      <c r="G402" s="192">
        <f t="shared" ref="G402" si="19">F402+1</f>
        <v>45668</v>
      </c>
    </row>
    <row r="403" spans="1:7" x14ac:dyDescent="0.2">
      <c r="A403" s="192">
        <f t="shared" si="3"/>
        <v>45669</v>
      </c>
      <c r="B403" s="192">
        <f t="shared" si="1"/>
        <v>45670</v>
      </c>
      <c r="C403" s="192">
        <f t="shared" si="1"/>
        <v>45671</v>
      </c>
      <c r="D403" s="192">
        <f t="shared" si="1"/>
        <v>45672</v>
      </c>
      <c r="E403" s="192">
        <f t="shared" si="1"/>
        <v>45673</v>
      </c>
      <c r="F403" s="192">
        <f t="shared" si="1"/>
        <v>45674</v>
      </c>
      <c r="G403" s="192">
        <f t="shared" ref="G403" si="20">F403+1</f>
        <v>45675</v>
      </c>
    </row>
    <row r="404" spans="1:7" x14ac:dyDescent="0.2">
      <c r="A404" s="192">
        <f t="shared" si="3"/>
        <v>45676</v>
      </c>
      <c r="B404" s="192">
        <f t="shared" si="1"/>
        <v>45677</v>
      </c>
      <c r="C404" s="192">
        <f t="shared" si="1"/>
        <v>45678</v>
      </c>
      <c r="D404" s="192">
        <f t="shared" si="1"/>
        <v>45679</v>
      </c>
      <c r="E404" s="192">
        <f t="shared" si="1"/>
        <v>45680</v>
      </c>
      <c r="F404" s="192">
        <f t="shared" si="1"/>
        <v>45681</v>
      </c>
      <c r="G404" s="192">
        <f t="shared" ref="G404" si="21">F404+1</f>
        <v>45682</v>
      </c>
    </row>
    <row r="405" spans="1:7" x14ac:dyDescent="0.2">
      <c r="A405" s="192">
        <f t="shared" si="3"/>
        <v>45683</v>
      </c>
      <c r="B405" s="192">
        <f t="shared" si="1"/>
        <v>45684</v>
      </c>
      <c r="C405" s="192">
        <f t="shared" si="1"/>
        <v>45685</v>
      </c>
      <c r="D405" s="192">
        <f t="shared" si="1"/>
        <v>45686</v>
      </c>
      <c r="E405" s="192">
        <f t="shared" si="1"/>
        <v>45687</v>
      </c>
      <c r="F405" s="192">
        <f t="shared" si="1"/>
        <v>45688</v>
      </c>
      <c r="G405" s="192">
        <f t="shared" ref="G405" si="22">F405+1</f>
        <v>45689</v>
      </c>
    </row>
    <row r="406" spans="1:7" x14ac:dyDescent="0.2">
      <c r="A406" s="192">
        <f t="shared" si="3"/>
        <v>45690</v>
      </c>
      <c r="B406" s="192">
        <f t="shared" si="1"/>
        <v>45691</v>
      </c>
      <c r="C406" s="192">
        <f t="shared" si="1"/>
        <v>45692</v>
      </c>
      <c r="D406" s="192">
        <f t="shared" si="1"/>
        <v>45693</v>
      </c>
      <c r="E406" s="192">
        <f t="shared" si="1"/>
        <v>45694</v>
      </c>
      <c r="F406" s="192">
        <f t="shared" si="1"/>
        <v>45695</v>
      </c>
      <c r="G406" s="192">
        <f t="shared" ref="G406" si="23">F406+1</f>
        <v>45696</v>
      </c>
    </row>
    <row r="407" spans="1:7" x14ac:dyDescent="0.2">
      <c r="A407" s="192">
        <f t="shared" si="3"/>
        <v>45697</v>
      </c>
      <c r="B407" s="192">
        <f t="shared" si="1"/>
        <v>45698</v>
      </c>
      <c r="C407" s="192">
        <f t="shared" si="1"/>
        <v>45699</v>
      </c>
      <c r="D407" s="192">
        <f t="shared" si="1"/>
        <v>45700</v>
      </c>
      <c r="E407" s="192">
        <f t="shared" si="1"/>
        <v>45701</v>
      </c>
      <c r="F407" s="192">
        <f t="shared" si="1"/>
        <v>45702</v>
      </c>
      <c r="G407" s="192">
        <f t="shared" ref="G407" si="24">F407+1</f>
        <v>45703</v>
      </c>
    </row>
    <row r="408" spans="1:7" x14ac:dyDescent="0.2">
      <c r="A408" s="192">
        <f t="shared" si="3"/>
        <v>45704</v>
      </c>
      <c r="B408" s="192">
        <f t="shared" si="1"/>
        <v>45705</v>
      </c>
      <c r="C408" s="192">
        <f t="shared" si="1"/>
        <v>45706</v>
      </c>
      <c r="D408" s="192">
        <f t="shared" si="1"/>
        <v>45707</v>
      </c>
      <c r="E408" s="192">
        <f t="shared" si="1"/>
        <v>45708</v>
      </c>
      <c r="F408" s="192">
        <f t="shared" si="1"/>
        <v>45709</v>
      </c>
      <c r="G408" s="192">
        <f t="shared" ref="G408" si="25">F408+1</f>
        <v>45710</v>
      </c>
    </row>
    <row r="409" spans="1:7" x14ac:dyDescent="0.2">
      <c r="A409" s="192">
        <f t="shared" si="3"/>
        <v>45711</v>
      </c>
      <c r="B409" s="192">
        <f t="shared" si="1"/>
        <v>45712</v>
      </c>
      <c r="C409" s="192">
        <f t="shared" si="1"/>
        <v>45713</v>
      </c>
      <c r="D409" s="192">
        <f t="shared" si="1"/>
        <v>45714</v>
      </c>
      <c r="E409" s="192">
        <f t="shared" si="1"/>
        <v>45715</v>
      </c>
      <c r="F409" s="192">
        <f t="shared" si="1"/>
        <v>45716</v>
      </c>
      <c r="G409" s="192">
        <f t="shared" ref="G409" si="26">F409+1</f>
        <v>45717</v>
      </c>
    </row>
    <row r="410" spans="1:7" x14ac:dyDescent="0.2">
      <c r="A410" s="192">
        <f t="shared" si="3"/>
        <v>45718</v>
      </c>
      <c r="B410" s="192">
        <f t="shared" si="1"/>
        <v>45719</v>
      </c>
      <c r="C410" s="192">
        <f t="shared" si="1"/>
        <v>45720</v>
      </c>
      <c r="D410" s="192">
        <f t="shared" si="1"/>
        <v>45721</v>
      </c>
      <c r="E410" s="192">
        <f t="shared" si="1"/>
        <v>45722</v>
      </c>
      <c r="F410" s="192">
        <f t="shared" si="1"/>
        <v>45723</v>
      </c>
      <c r="G410" s="192">
        <f t="shared" ref="G410" si="27">F410+1</f>
        <v>45724</v>
      </c>
    </row>
    <row r="411" spans="1:7" x14ac:dyDescent="0.2">
      <c r="A411" s="192">
        <f t="shared" si="3"/>
        <v>45725</v>
      </c>
      <c r="B411" s="192">
        <f t="shared" si="1"/>
        <v>45726</v>
      </c>
      <c r="C411" s="192">
        <f t="shared" si="1"/>
        <v>45727</v>
      </c>
      <c r="D411" s="192">
        <f t="shared" si="1"/>
        <v>45728</v>
      </c>
      <c r="E411" s="192">
        <f t="shared" si="1"/>
        <v>45729</v>
      </c>
      <c r="F411" s="192">
        <f t="shared" si="1"/>
        <v>45730</v>
      </c>
      <c r="G411" s="192">
        <f t="shared" ref="G411" si="28">F411+1</f>
        <v>45731</v>
      </c>
    </row>
    <row r="412" spans="1:7" x14ac:dyDescent="0.2">
      <c r="A412" s="192">
        <f t="shared" si="3"/>
        <v>45732</v>
      </c>
      <c r="B412" s="192">
        <f t="shared" si="1"/>
        <v>45733</v>
      </c>
      <c r="C412" s="192">
        <f t="shared" si="1"/>
        <v>45734</v>
      </c>
      <c r="D412" s="192">
        <f t="shared" si="1"/>
        <v>45735</v>
      </c>
      <c r="E412" s="192">
        <f t="shared" si="1"/>
        <v>45736</v>
      </c>
      <c r="F412" s="192">
        <f t="shared" si="1"/>
        <v>45737</v>
      </c>
      <c r="G412" s="192">
        <f t="shared" ref="G412" si="29">F412+1</f>
        <v>45738</v>
      </c>
    </row>
    <row r="413" spans="1:7" x14ac:dyDescent="0.2">
      <c r="A413" s="192">
        <f t="shared" si="3"/>
        <v>45739</v>
      </c>
      <c r="B413" s="192">
        <f t="shared" si="1"/>
        <v>45740</v>
      </c>
      <c r="C413" s="192">
        <f t="shared" si="1"/>
        <v>45741</v>
      </c>
      <c r="D413" s="192">
        <f t="shared" si="1"/>
        <v>45742</v>
      </c>
      <c r="E413" s="192">
        <f t="shared" si="1"/>
        <v>45743</v>
      </c>
      <c r="F413" s="192">
        <f t="shared" si="1"/>
        <v>45744</v>
      </c>
      <c r="G413" s="192">
        <f t="shared" ref="G413" si="30">F413+1</f>
        <v>45745</v>
      </c>
    </row>
    <row r="414" spans="1:7" x14ac:dyDescent="0.2">
      <c r="A414" s="192">
        <f t="shared" si="3"/>
        <v>45746</v>
      </c>
      <c r="B414" s="192">
        <f t="shared" si="1"/>
        <v>45747</v>
      </c>
      <c r="C414" s="192">
        <f t="shared" si="1"/>
        <v>45748</v>
      </c>
      <c r="D414" s="192">
        <f t="shared" si="1"/>
        <v>45749</v>
      </c>
      <c r="E414" s="192">
        <f t="shared" si="1"/>
        <v>45750</v>
      </c>
      <c r="F414" s="192">
        <f t="shared" si="1"/>
        <v>45751</v>
      </c>
      <c r="G414" s="192">
        <f t="shared" ref="G414" si="31">F414+1</f>
        <v>45752</v>
      </c>
    </row>
    <row r="415" spans="1:7" x14ac:dyDescent="0.2">
      <c r="A415" s="192">
        <f t="shared" si="3"/>
        <v>45753</v>
      </c>
      <c r="B415" s="192">
        <f t="shared" si="1"/>
        <v>45754</v>
      </c>
      <c r="C415" s="192">
        <f t="shared" si="1"/>
        <v>45755</v>
      </c>
      <c r="D415" s="192">
        <f t="shared" si="1"/>
        <v>45756</v>
      </c>
      <c r="E415" s="192">
        <f t="shared" si="1"/>
        <v>45757</v>
      </c>
      <c r="F415" s="192">
        <f t="shared" si="1"/>
        <v>45758</v>
      </c>
      <c r="G415" s="192">
        <f t="shared" ref="G415" si="32">F415+1</f>
        <v>45759</v>
      </c>
    </row>
    <row r="416" spans="1:7" x14ac:dyDescent="0.2">
      <c r="A416" s="192">
        <f t="shared" si="3"/>
        <v>45760</v>
      </c>
      <c r="B416" s="192">
        <f t="shared" si="1"/>
        <v>45761</v>
      </c>
      <c r="C416" s="192">
        <f t="shared" si="1"/>
        <v>45762</v>
      </c>
      <c r="D416" s="192">
        <f t="shared" si="1"/>
        <v>45763</v>
      </c>
      <c r="E416" s="192">
        <f t="shared" si="1"/>
        <v>45764</v>
      </c>
      <c r="F416" s="192">
        <f t="shared" si="1"/>
        <v>45765</v>
      </c>
      <c r="G416" s="192">
        <f t="shared" ref="G416" si="33">F416+1</f>
        <v>45766</v>
      </c>
    </row>
    <row r="417" spans="1:7" x14ac:dyDescent="0.2">
      <c r="A417" s="192">
        <f t="shared" si="3"/>
        <v>45767</v>
      </c>
      <c r="B417" s="192">
        <f t="shared" si="1"/>
        <v>45768</v>
      </c>
      <c r="C417" s="192">
        <f t="shared" si="1"/>
        <v>45769</v>
      </c>
      <c r="D417" s="192">
        <f t="shared" si="1"/>
        <v>45770</v>
      </c>
      <c r="E417" s="192">
        <f t="shared" si="1"/>
        <v>45771</v>
      </c>
      <c r="F417" s="192">
        <f t="shared" si="1"/>
        <v>45772</v>
      </c>
      <c r="G417" s="192">
        <f t="shared" ref="G417" si="34">F417+1</f>
        <v>45773</v>
      </c>
    </row>
    <row r="418" spans="1:7" x14ac:dyDescent="0.2">
      <c r="A418" s="192">
        <f t="shared" si="3"/>
        <v>45774</v>
      </c>
      <c r="B418" s="192">
        <f t="shared" si="1"/>
        <v>45775</v>
      </c>
      <c r="C418" s="192">
        <f t="shared" si="1"/>
        <v>45776</v>
      </c>
      <c r="D418" s="192">
        <f t="shared" si="1"/>
        <v>45777</v>
      </c>
      <c r="E418" s="192">
        <f t="shared" si="1"/>
        <v>45778</v>
      </c>
      <c r="F418" s="192">
        <f t="shared" si="1"/>
        <v>45779</v>
      </c>
      <c r="G418" s="192">
        <f t="shared" ref="G418" si="35">F418+1</f>
        <v>45780</v>
      </c>
    </row>
    <row r="419" spans="1:7" x14ac:dyDescent="0.2">
      <c r="A419" s="192">
        <f t="shared" si="3"/>
        <v>45781</v>
      </c>
      <c r="B419" s="192">
        <f t="shared" si="1"/>
        <v>45782</v>
      </c>
      <c r="C419" s="192">
        <f t="shared" si="1"/>
        <v>45783</v>
      </c>
      <c r="D419" s="192">
        <f t="shared" si="1"/>
        <v>45784</v>
      </c>
      <c r="E419" s="192">
        <f t="shared" si="1"/>
        <v>45785</v>
      </c>
      <c r="F419" s="192">
        <f t="shared" si="1"/>
        <v>45786</v>
      </c>
      <c r="G419" s="192">
        <f t="shared" ref="G419" si="36">F419+1</f>
        <v>45787</v>
      </c>
    </row>
    <row r="420" spans="1:7" x14ac:dyDescent="0.2">
      <c r="A420" s="192">
        <f t="shared" si="3"/>
        <v>45788</v>
      </c>
      <c r="B420" s="192">
        <f t="shared" si="1"/>
        <v>45789</v>
      </c>
      <c r="C420" s="192">
        <f t="shared" si="1"/>
        <v>45790</v>
      </c>
      <c r="D420" s="192">
        <f t="shared" si="1"/>
        <v>45791</v>
      </c>
      <c r="E420" s="192">
        <f t="shared" si="1"/>
        <v>45792</v>
      </c>
      <c r="F420" s="192">
        <f t="shared" si="1"/>
        <v>45793</v>
      </c>
      <c r="G420" s="192">
        <f t="shared" ref="G420" si="37">F420+1</f>
        <v>45794</v>
      </c>
    </row>
    <row r="421" spans="1:7" x14ac:dyDescent="0.2">
      <c r="A421" s="192">
        <f t="shared" si="3"/>
        <v>45795</v>
      </c>
      <c r="B421" s="192">
        <f t="shared" si="1"/>
        <v>45796</v>
      </c>
      <c r="C421" s="192">
        <f t="shared" si="1"/>
        <v>45797</v>
      </c>
      <c r="D421" s="192">
        <f t="shared" si="1"/>
        <v>45798</v>
      </c>
      <c r="E421" s="192">
        <f t="shared" si="1"/>
        <v>45799</v>
      </c>
      <c r="F421" s="192">
        <f t="shared" si="1"/>
        <v>45800</v>
      </c>
      <c r="G421" s="192">
        <f t="shared" ref="G421" si="38">F421+1</f>
        <v>45801</v>
      </c>
    </row>
    <row r="422" spans="1:7" x14ac:dyDescent="0.2">
      <c r="A422" s="192">
        <f t="shared" si="3"/>
        <v>45802</v>
      </c>
      <c r="B422" s="192">
        <f t="shared" si="1"/>
        <v>45803</v>
      </c>
      <c r="C422" s="192">
        <f t="shared" si="1"/>
        <v>45804</v>
      </c>
      <c r="D422" s="192">
        <f t="shared" si="1"/>
        <v>45805</v>
      </c>
      <c r="E422" s="192">
        <f t="shared" si="1"/>
        <v>45806</v>
      </c>
      <c r="F422" s="192">
        <f t="shared" si="1"/>
        <v>45807</v>
      </c>
      <c r="G422" s="192">
        <f t="shared" ref="G422" si="39">F422+1</f>
        <v>45808</v>
      </c>
    </row>
    <row r="423" spans="1:7" x14ac:dyDescent="0.2">
      <c r="A423" s="192">
        <f t="shared" si="3"/>
        <v>45809</v>
      </c>
      <c r="B423" s="192">
        <f t="shared" si="1"/>
        <v>45810</v>
      </c>
      <c r="C423" s="192">
        <f t="shared" si="1"/>
        <v>45811</v>
      </c>
      <c r="D423" s="192">
        <f t="shared" si="1"/>
        <v>45812</v>
      </c>
      <c r="E423" s="192">
        <f t="shared" si="1"/>
        <v>45813</v>
      </c>
      <c r="F423" s="192">
        <f t="shared" si="1"/>
        <v>45814</v>
      </c>
      <c r="G423" s="192">
        <f t="shared" ref="G423" si="40">F423+1</f>
        <v>45815</v>
      </c>
    </row>
    <row r="424" spans="1:7" x14ac:dyDescent="0.2">
      <c r="A424" s="192">
        <f t="shared" si="3"/>
        <v>45816</v>
      </c>
      <c r="B424" s="192">
        <f t="shared" si="1"/>
        <v>45817</v>
      </c>
      <c r="C424" s="192">
        <f t="shared" si="1"/>
        <v>45818</v>
      </c>
      <c r="D424" s="192">
        <f t="shared" si="1"/>
        <v>45819</v>
      </c>
      <c r="E424" s="192">
        <f t="shared" si="1"/>
        <v>45820</v>
      </c>
      <c r="F424" s="192">
        <f t="shared" si="1"/>
        <v>45821</v>
      </c>
      <c r="G424" s="192">
        <f t="shared" ref="G424" si="41">F424+1</f>
        <v>45822</v>
      </c>
    </row>
    <row r="425" spans="1:7" x14ac:dyDescent="0.2">
      <c r="A425" s="192">
        <f t="shared" si="3"/>
        <v>45823</v>
      </c>
      <c r="B425" s="192">
        <f t="shared" si="1"/>
        <v>45824</v>
      </c>
      <c r="C425" s="192">
        <f t="shared" si="1"/>
        <v>45825</v>
      </c>
      <c r="D425" s="192">
        <f t="shared" si="1"/>
        <v>45826</v>
      </c>
      <c r="E425" s="192">
        <f t="shared" si="1"/>
        <v>45827</v>
      </c>
      <c r="F425" s="192">
        <f t="shared" si="1"/>
        <v>45828</v>
      </c>
      <c r="G425" s="192">
        <f t="shared" ref="G425" si="42">F425+1</f>
        <v>45829</v>
      </c>
    </row>
    <row r="426" spans="1:7" x14ac:dyDescent="0.2">
      <c r="A426" s="192">
        <f t="shared" si="3"/>
        <v>45830</v>
      </c>
      <c r="B426" s="192">
        <f t="shared" si="1"/>
        <v>45831</v>
      </c>
      <c r="C426" s="192">
        <f t="shared" si="1"/>
        <v>45832</v>
      </c>
      <c r="D426" s="192">
        <f t="shared" si="1"/>
        <v>45833</v>
      </c>
      <c r="E426" s="192">
        <f t="shared" si="1"/>
        <v>45834</v>
      </c>
      <c r="F426" s="192">
        <f t="shared" si="1"/>
        <v>45835</v>
      </c>
      <c r="G426" s="192">
        <f t="shared" ref="G426" si="43">F426+1</f>
        <v>45836</v>
      </c>
    </row>
    <row r="427" spans="1:7" x14ac:dyDescent="0.2">
      <c r="A427" s="192">
        <f t="shared" si="3"/>
        <v>45837</v>
      </c>
      <c r="B427" s="192">
        <f t="shared" si="1"/>
        <v>45838</v>
      </c>
      <c r="C427" s="192">
        <f t="shared" si="1"/>
        <v>45839</v>
      </c>
      <c r="D427" s="192">
        <f t="shared" si="1"/>
        <v>45840</v>
      </c>
      <c r="E427" s="192">
        <f t="shared" si="1"/>
        <v>45841</v>
      </c>
      <c r="F427" s="192">
        <f t="shared" si="1"/>
        <v>45842</v>
      </c>
      <c r="G427" s="192">
        <f t="shared" ref="G427" si="44">F427+1</f>
        <v>45843</v>
      </c>
    </row>
    <row r="428" spans="1:7" x14ac:dyDescent="0.2">
      <c r="A428" s="192">
        <f t="shared" si="3"/>
        <v>45844</v>
      </c>
      <c r="B428" s="192">
        <f t="shared" si="1"/>
        <v>45845</v>
      </c>
      <c r="C428" s="192">
        <f t="shared" si="1"/>
        <v>45846</v>
      </c>
      <c r="D428" s="192">
        <f t="shared" si="1"/>
        <v>45847</v>
      </c>
      <c r="E428" s="192">
        <f t="shared" si="1"/>
        <v>45848</v>
      </c>
      <c r="F428" s="192">
        <f t="shared" si="1"/>
        <v>45849</v>
      </c>
      <c r="G428" s="192">
        <f t="shared" ref="G428" si="45">F428+1</f>
        <v>45850</v>
      </c>
    </row>
    <row r="429" spans="1:7" x14ac:dyDescent="0.2">
      <c r="A429" s="192">
        <f t="shared" si="3"/>
        <v>45851</v>
      </c>
      <c r="B429" s="192">
        <f t="shared" si="1"/>
        <v>45852</v>
      </c>
      <c r="C429" s="192">
        <f t="shared" si="1"/>
        <v>45853</v>
      </c>
      <c r="D429" s="192">
        <f t="shared" si="1"/>
        <v>45854</v>
      </c>
      <c r="E429" s="192">
        <f t="shared" si="1"/>
        <v>45855</v>
      </c>
      <c r="F429" s="192">
        <f t="shared" si="1"/>
        <v>45856</v>
      </c>
      <c r="G429" s="192">
        <f t="shared" ref="G429" si="46">F429+1</f>
        <v>45857</v>
      </c>
    </row>
    <row r="430" spans="1:7" x14ac:dyDescent="0.2">
      <c r="A430" s="192">
        <f t="shared" si="3"/>
        <v>45858</v>
      </c>
      <c r="B430" s="192">
        <f t="shared" si="1"/>
        <v>45859</v>
      </c>
      <c r="C430" s="192">
        <f t="shared" si="1"/>
        <v>45860</v>
      </c>
      <c r="D430" s="192">
        <f t="shared" si="1"/>
        <v>45861</v>
      </c>
      <c r="E430" s="192">
        <f t="shared" si="1"/>
        <v>45862</v>
      </c>
      <c r="F430" s="192">
        <f t="shared" si="1"/>
        <v>45863</v>
      </c>
      <c r="G430" s="192">
        <f t="shared" ref="G430" si="47">F430+1</f>
        <v>45864</v>
      </c>
    </row>
    <row r="431" spans="1:7" x14ac:dyDescent="0.2">
      <c r="A431" s="192">
        <f t="shared" si="3"/>
        <v>45865</v>
      </c>
      <c r="B431" s="192">
        <f t="shared" si="1"/>
        <v>45866</v>
      </c>
      <c r="C431" s="192">
        <f t="shared" si="1"/>
        <v>45867</v>
      </c>
      <c r="D431" s="192">
        <f t="shared" si="1"/>
        <v>45868</v>
      </c>
      <c r="E431" s="192">
        <f t="shared" si="1"/>
        <v>45869</v>
      </c>
      <c r="F431" s="192">
        <f t="shared" si="1"/>
        <v>45870</v>
      </c>
      <c r="G431" s="192">
        <f t="shared" ref="G431" si="48">F431+1</f>
        <v>45871</v>
      </c>
    </row>
    <row r="432" spans="1:7" x14ac:dyDescent="0.2">
      <c r="A432" s="192">
        <f t="shared" si="3"/>
        <v>45872</v>
      </c>
      <c r="B432" s="192">
        <f t="shared" si="1"/>
        <v>45873</v>
      </c>
      <c r="C432" s="192">
        <f t="shared" si="1"/>
        <v>45874</v>
      </c>
      <c r="D432" s="192">
        <f t="shared" si="1"/>
        <v>45875</v>
      </c>
      <c r="E432" s="192">
        <f t="shared" si="1"/>
        <v>45876</v>
      </c>
      <c r="F432" s="192">
        <f t="shared" si="1"/>
        <v>45877</v>
      </c>
      <c r="G432" s="192">
        <f t="shared" ref="G432" si="49">F432+1</f>
        <v>45878</v>
      </c>
    </row>
    <row r="433" spans="1:7" x14ac:dyDescent="0.2">
      <c r="A433" s="192">
        <f t="shared" si="3"/>
        <v>45879</v>
      </c>
      <c r="B433" s="192">
        <f t="shared" si="1"/>
        <v>45880</v>
      </c>
      <c r="C433" s="192">
        <f t="shared" si="1"/>
        <v>45881</v>
      </c>
      <c r="D433" s="192">
        <f t="shared" si="1"/>
        <v>45882</v>
      </c>
      <c r="E433" s="192">
        <f t="shared" si="1"/>
        <v>45883</v>
      </c>
      <c r="F433" s="192">
        <f t="shared" si="1"/>
        <v>45884</v>
      </c>
      <c r="G433" s="192">
        <f t="shared" ref="G433" si="50">F433+1</f>
        <v>45885</v>
      </c>
    </row>
    <row r="434" spans="1:7" x14ac:dyDescent="0.2">
      <c r="A434" s="192">
        <f t="shared" si="3"/>
        <v>45886</v>
      </c>
      <c r="B434" s="192">
        <f t="shared" si="1"/>
        <v>45887</v>
      </c>
      <c r="C434" s="192">
        <f t="shared" si="1"/>
        <v>45888</v>
      </c>
      <c r="D434" s="192">
        <f t="shared" si="1"/>
        <v>45889</v>
      </c>
      <c r="E434" s="192">
        <f t="shared" si="1"/>
        <v>45890</v>
      </c>
      <c r="F434" s="192">
        <f t="shared" si="1"/>
        <v>45891</v>
      </c>
      <c r="G434" s="192">
        <f t="shared" ref="G434" si="51">F434+1</f>
        <v>45892</v>
      </c>
    </row>
    <row r="435" spans="1:7" x14ac:dyDescent="0.2">
      <c r="A435" s="192">
        <f t="shared" si="3"/>
        <v>45893</v>
      </c>
      <c r="B435" s="192">
        <f t="shared" si="1"/>
        <v>45894</v>
      </c>
      <c r="C435" s="192">
        <f t="shared" si="1"/>
        <v>45895</v>
      </c>
      <c r="D435" s="192">
        <f t="shared" si="1"/>
        <v>45896</v>
      </c>
      <c r="E435" s="192">
        <f t="shared" si="1"/>
        <v>45897</v>
      </c>
      <c r="F435" s="192">
        <f t="shared" si="1"/>
        <v>45898</v>
      </c>
      <c r="G435" s="192">
        <f t="shared" ref="G435" si="52">F435+1</f>
        <v>45899</v>
      </c>
    </row>
    <row r="436" spans="1:7" x14ac:dyDescent="0.2">
      <c r="A436" s="192">
        <f t="shared" si="3"/>
        <v>45900</v>
      </c>
      <c r="B436" s="192">
        <f t="shared" si="1"/>
        <v>45901</v>
      </c>
      <c r="C436" s="192">
        <f t="shared" si="1"/>
        <v>45902</v>
      </c>
      <c r="D436" s="192">
        <f t="shared" si="1"/>
        <v>45903</v>
      </c>
      <c r="E436" s="192">
        <f t="shared" si="1"/>
        <v>45904</v>
      </c>
      <c r="F436" s="192">
        <f t="shared" si="1"/>
        <v>45905</v>
      </c>
      <c r="G436" s="192">
        <f t="shared" ref="G436" si="53">F436+1</f>
        <v>45906</v>
      </c>
    </row>
    <row r="437" spans="1:7" x14ac:dyDescent="0.2">
      <c r="A437" s="192"/>
    </row>
    <row r="438" spans="1:7" x14ac:dyDescent="0.2">
      <c r="A438" s="192"/>
    </row>
    <row r="439" spans="1:7" x14ac:dyDescent="0.2">
      <c r="A439" s="192"/>
    </row>
    <row r="440" spans="1:7" x14ac:dyDescent="0.2">
      <c r="A440" s="192"/>
    </row>
    <row r="441" spans="1:7" x14ac:dyDescent="0.2">
      <c r="A441" s="192"/>
    </row>
    <row r="442" spans="1:7" x14ac:dyDescent="0.2">
      <c r="A442" s="192"/>
    </row>
    <row r="443" spans="1:7" x14ac:dyDescent="0.2">
      <c r="A443" s="192"/>
    </row>
    <row r="444" spans="1:7" x14ac:dyDescent="0.2">
      <c r="A444" s="192"/>
    </row>
    <row r="445" spans="1:7" x14ac:dyDescent="0.2">
      <c r="A445" s="192"/>
    </row>
    <row r="446" spans="1:7" x14ac:dyDescent="0.2">
      <c r="A446" s="192"/>
    </row>
    <row r="447" spans="1:7" x14ac:dyDescent="0.2">
      <c r="A447" s="192"/>
    </row>
    <row r="448" spans="1:7" x14ac:dyDescent="0.2">
      <c r="A448" s="192"/>
    </row>
    <row r="449" spans="1:1" x14ac:dyDescent="0.2">
      <c r="A449" s="192"/>
    </row>
    <row r="450" spans="1:1" x14ac:dyDescent="0.2">
      <c r="A450" s="192"/>
    </row>
    <row r="451" spans="1:1" x14ac:dyDescent="0.2">
      <c r="A451" s="192"/>
    </row>
    <row r="452" spans="1:1" x14ac:dyDescent="0.2">
      <c r="A452" s="192"/>
    </row>
    <row r="453" spans="1:1" x14ac:dyDescent="0.2">
      <c r="A453" s="192"/>
    </row>
    <row r="454" spans="1:1" x14ac:dyDescent="0.2">
      <c r="A454" s="192"/>
    </row>
    <row r="455" spans="1:1" x14ac:dyDescent="0.2">
      <c r="A455" s="192"/>
    </row>
    <row r="456" spans="1:1" x14ac:dyDescent="0.2">
      <c r="A456" s="192"/>
    </row>
    <row r="457" spans="1:1" x14ac:dyDescent="0.2">
      <c r="A457" s="192"/>
    </row>
    <row r="458" spans="1:1" x14ac:dyDescent="0.2">
      <c r="A458" s="192"/>
    </row>
    <row r="459" spans="1:1" x14ac:dyDescent="0.2">
      <c r="A459" s="192"/>
    </row>
    <row r="460" spans="1:1" x14ac:dyDescent="0.2">
      <c r="A460" s="192"/>
    </row>
    <row r="461" spans="1:1" x14ac:dyDescent="0.2">
      <c r="A461" s="192"/>
    </row>
    <row r="462" spans="1:1" x14ac:dyDescent="0.2">
      <c r="A462" s="192"/>
    </row>
    <row r="463" spans="1:1" x14ac:dyDescent="0.2">
      <c r="A463" s="192"/>
    </row>
    <row r="464" spans="1:1" x14ac:dyDescent="0.2">
      <c r="A464" s="192"/>
    </row>
    <row r="465" spans="1:1" x14ac:dyDescent="0.2">
      <c r="A465" s="192"/>
    </row>
    <row r="466" spans="1:1" x14ac:dyDescent="0.2">
      <c r="A466" s="192"/>
    </row>
    <row r="467" spans="1:1" x14ac:dyDescent="0.2">
      <c r="A467" s="192"/>
    </row>
    <row r="468" spans="1:1" x14ac:dyDescent="0.2">
      <c r="A468" s="192"/>
    </row>
    <row r="469" spans="1:1" x14ac:dyDescent="0.2">
      <c r="A469" s="192"/>
    </row>
    <row r="470" spans="1:1" x14ac:dyDescent="0.2">
      <c r="A470" s="192"/>
    </row>
    <row r="471" spans="1:1" x14ac:dyDescent="0.2">
      <c r="A471" s="192"/>
    </row>
    <row r="472" spans="1:1" x14ac:dyDescent="0.2">
      <c r="A472" s="192"/>
    </row>
    <row r="473" spans="1:1" x14ac:dyDescent="0.2">
      <c r="A473" s="192"/>
    </row>
    <row r="474" spans="1:1" x14ac:dyDescent="0.2">
      <c r="A474" s="192"/>
    </row>
    <row r="475" spans="1:1" x14ac:dyDescent="0.2">
      <c r="A475" s="192"/>
    </row>
    <row r="476" spans="1:1" x14ac:dyDescent="0.2">
      <c r="A476" s="192"/>
    </row>
    <row r="477" spans="1:1" x14ac:dyDescent="0.2">
      <c r="A477" s="192"/>
    </row>
    <row r="478" spans="1:1" x14ac:dyDescent="0.2">
      <c r="A478" s="192"/>
    </row>
    <row r="479" spans="1:1" x14ac:dyDescent="0.2">
      <c r="A479" s="192"/>
    </row>
    <row r="480" spans="1:1" x14ac:dyDescent="0.2">
      <c r="A480" s="192"/>
    </row>
    <row r="481" spans="1:1" x14ac:dyDescent="0.2">
      <c r="A481" s="192"/>
    </row>
    <row r="482" spans="1:1" x14ac:dyDescent="0.2">
      <c r="A482" s="192"/>
    </row>
    <row r="483" spans="1:1" x14ac:dyDescent="0.2">
      <c r="A483" s="192"/>
    </row>
    <row r="484" spans="1:1" x14ac:dyDescent="0.2">
      <c r="A484" s="192"/>
    </row>
    <row r="485" spans="1:1" x14ac:dyDescent="0.2">
      <c r="A485" s="192"/>
    </row>
    <row r="486" spans="1:1" x14ac:dyDescent="0.2">
      <c r="A486" s="192"/>
    </row>
    <row r="487" spans="1:1" x14ac:dyDescent="0.2">
      <c r="A487" s="192"/>
    </row>
    <row r="488" spans="1:1" x14ac:dyDescent="0.2">
      <c r="A488" s="192"/>
    </row>
    <row r="489" spans="1:1" x14ac:dyDescent="0.2">
      <c r="A489" s="192"/>
    </row>
    <row r="490" spans="1:1" x14ac:dyDescent="0.2">
      <c r="A490" s="192"/>
    </row>
    <row r="491" spans="1:1" x14ac:dyDescent="0.2">
      <c r="A491" s="192"/>
    </row>
    <row r="492" spans="1:1" x14ac:dyDescent="0.2">
      <c r="A492" s="192"/>
    </row>
    <row r="493" spans="1:1" x14ac:dyDescent="0.2">
      <c r="A493" s="192"/>
    </row>
    <row r="494" spans="1:1" x14ac:dyDescent="0.2">
      <c r="A494" s="192"/>
    </row>
    <row r="495" spans="1:1" x14ac:dyDescent="0.2">
      <c r="A495" s="192"/>
    </row>
    <row r="496" spans="1:1" x14ac:dyDescent="0.2">
      <c r="A496" s="192"/>
    </row>
    <row r="497" spans="1:1" x14ac:dyDescent="0.2">
      <c r="A497" s="192"/>
    </row>
    <row r="498" spans="1:1" x14ac:dyDescent="0.2">
      <c r="A498" s="192"/>
    </row>
    <row r="499" spans="1:1" x14ac:dyDescent="0.2">
      <c r="A499" s="192"/>
    </row>
    <row r="500" spans="1:1" x14ac:dyDescent="0.2">
      <c r="A500" s="192"/>
    </row>
    <row r="501" spans="1:1" x14ac:dyDescent="0.2">
      <c r="A501" s="192"/>
    </row>
    <row r="502" spans="1:1" x14ac:dyDescent="0.2">
      <c r="A502" s="192"/>
    </row>
    <row r="503" spans="1:1" x14ac:dyDescent="0.2">
      <c r="A503" s="192"/>
    </row>
    <row r="504" spans="1:1" x14ac:dyDescent="0.2">
      <c r="A504" s="192"/>
    </row>
    <row r="505" spans="1:1" x14ac:dyDescent="0.2">
      <c r="A505" s="192"/>
    </row>
    <row r="506" spans="1:1" x14ac:dyDescent="0.2">
      <c r="A506" s="192"/>
    </row>
    <row r="507" spans="1:1" x14ac:dyDescent="0.2">
      <c r="A507" s="192"/>
    </row>
    <row r="508" spans="1:1" x14ac:dyDescent="0.2">
      <c r="A508" s="192"/>
    </row>
    <row r="509" spans="1:1" x14ac:dyDescent="0.2">
      <c r="A509" s="192"/>
    </row>
    <row r="510" spans="1:1" x14ac:dyDescent="0.2">
      <c r="A510" s="192"/>
    </row>
    <row r="511" spans="1:1" x14ac:dyDescent="0.2">
      <c r="A511" s="192"/>
    </row>
    <row r="512" spans="1:1" x14ac:dyDescent="0.2">
      <c r="A512" s="192"/>
    </row>
    <row r="513" spans="1:1" x14ac:dyDescent="0.2">
      <c r="A513" s="192"/>
    </row>
    <row r="514" spans="1:1" x14ac:dyDescent="0.2">
      <c r="A514" s="192"/>
    </row>
    <row r="515" spans="1:1" x14ac:dyDescent="0.2">
      <c r="A515" s="192"/>
    </row>
    <row r="516" spans="1:1" x14ac:dyDescent="0.2">
      <c r="A516" s="192"/>
    </row>
    <row r="517" spans="1:1" x14ac:dyDescent="0.2">
      <c r="A517" s="192"/>
    </row>
    <row r="518" spans="1:1" x14ac:dyDescent="0.2">
      <c r="A518" s="192"/>
    </row>
    <row r="519" spans="1:1" x14ac:dyDescent="0.2">
      <c r="A519" s="192"/>
    </row>
    <row r="520" spans="1:1" x14ac:dyDescent="0.2">
      <c r="A520" s="192"/>
    </row>
    <row r="521" spans="1:1" x14ac:dyDescent="0.2">
      <c r="A521" s="192"/>
    </row>
    <row r="522" spans="1:1" x14ac:dyDescent="0.2">
      <c r="A522" s="192"/>
    </row>
    <row r="523" spans="1:1" x14ac:dyDescent="0.2">
      <c r="A523" s="192"/>
    </row>
    <row r="524" spans="1:1" x14ac:dyDescent="0.2">
      <c r="A524" s="192"/>
    </row>
    <row r="525" spans="1:1" x14ac:dyDescent="0.2">
      <c r="A525" s="192"/>
    </row>
    <row r="526" spans="1:1" x14ac:dyDescent="0.2">
      <c r="A526" s="192"/>
    </row>
    <row r="527" spans="1:1" x14ac:dyDescent="0.2">
      <c r="A527" s="192"/>
    </row>
    <row r="528" spans="1:1" x14ac:dyDescent="0.2">
      <c r="A528" s="192"/>
    </row>
    <row r="529" spans="1:1" x14ac:dyDescent="0.2">
      <c r="A529" s="192"/>
    </row>
    <row r="530" spans="1:1" x14ac:dyDescent="0.2">
      <c r="A530" s="192"/>
    </row>
    <row r="531" spans="1:1" x14ac:dyDescent="0.2">
      <c r="A531" s="192"/>
    </row>
    <row r="532" spans="1:1" x14ac:dyDescent="0.2">
      <c r="A532" s="192"/>
    </row>
    <row r="533" spans="1:1" x14ac:dyDescent="0.2">
      <c r="A533" s="192"/>
    </row>
    <row r="534" spans="1:1" x14ac:dyDescent="0.2">
      <c r="A534" s="192"/>
    </row>
    <row r="535" spans="1:1" x14ac:dyDescent="0.2">
      <c r="A535" s="192"/>
    </row>
    <row r="536" spans="1:1" x14ac:dyDescent="0.2">
      <c r="A536" s="192"/>
    </row>
    <row r="537" spans="1:1" x14ac:dyDescent="0.2">
      <c r="A537" s="192"/>
    </row>
    <row r="538" spans="1:1" x14ac:dyDescent="0.2">
      <c r="A538" s="192"/>
    </row>
    <row r="539" spans="1:1" x14ac:dyDescent="0.2">
      <c r="A539" s="192"/>
    </row>
    <row r="540" spans="1:1" x14ac:dyDescent="0.2">
      <c r="A540" s="192"/>
    </row>
    <row r="541" spans="1:1" x14ac:dyDescent="0.2">
      <c r="A541" s="192"/>
    </row>
    <row r="542" spans="1:1" x14ac:dyDescent="0.2">
      <c r="A542" s="192"/>
    </row>
    <row r="543" spans="1:1" x14ac:dyDescent="0.2">
      <c r="A543" s="192"/>
    </row>
    <row r="544" spans="1:1" x14ac:dyDescent="0.2">
      <c r="A544" s="192"/>
    </row>
    <row r="545" spans="1:1" x14ac:dyDescent="0.2">
      <c r="A545" s="192"/>
    </row>
    <row r="546" spans="1:1" x14ac:dyDescent="0.2">
      <c r="A546" s="192"/>
    </row>
    <row r="547" spans="1:1" x14ac:dyDescent="0.2">
      <c r="A547" s="192"/>
    </row>
    <row r="548" spans="1:1" x14ac:dyDescent="0.2">
      <c r="A548" s="192"/>
    </row>
    <row r="549" spans="1:1" x14ac:dyDescent="0.2">
      <c r="A549" s="192"/>
    </row>
    <row r="550" spans="1:1" x14ac:dyDescent="0.2">
      <c r="A550" s="192"/>
    </row>
    <row r="551" spans="1:1" x14ac:dyDescent="0.2">
      <c r="A551" s="192"/>
    </row>
    <row r="552" spans="1:1" x14ac:dyDescent="0.2">
      <c r="A552" s="192"/>
    </row>
    <row r="553" spans="1:1" x14ac:dyDescent="0.2">
      <c r="A553" s="192"/>
    </row>
    <row r="554" spans="1:1" x14ac:dyDescent="0.2">
      <c r="A554" s="192"/>
    </row>
    <row r="555" spans="1:1" x14ac:dyDescent="0.2">
      <c r="A555" s="192"/>
    </row>
    <row r="556" spans="1:1" x14ac:dyDescent="0.2">
      <c r="A556" s="192"/>
    </row>
    <row r="557" spans="1:1" x14ac:dyDescent="0.2">
      <c r="A557" s="192"/>
    </row>
    <row r="558" spans="1:1" x14ac:dyDescent="0.2">
      <c r="A558" s="192"/>
    </row>
    <row r="559" spans="1:1" x14ac:dyDescent="0.2">
      <c r="A559" s="192"/>
    </row>
    <row r="560" spans="1:1" x14ac:dyDescent="0.2">
      <c r="A560" s="192"/>
    </row>
    <row r="561" spans="1:1" x14ac:dyDescent="0.2">
      <c r="A561" s="192"/>
    </row>
    <row r="562" spans="1:1" x14ac:dyDescent="0.2">
      <c r="A562" s="192"/>
    </row>
    <row r="563" spans="1:1" x14ac:dyDescent="0.2">
      <c r="A563" s="192"/>
    </row>
    <row r="564" spans="1:1" x14ac:dyDescent="0.2">
      <c r="A564" s="192"/>
    </row>
    <row r="565" spans="1:1" x14ac:dyDescent="0.2">
      <c r="A565" s="192"/>
    </row>
    <row r="566" spans="1:1" x14ac:dyDescent="0.2">
      <c r="A566" s="192"/>
    </row>
    <row r="567" spans="1:1" x14ac:dyDescent="0.2">
      <c r="A567" s="192"/>
    </row>
    <row r="568" spans="1:1" x14ac:dyDescent="0.2">
      <c r="A568" s="192"/>
    </row>
    <row r="569" spans="1:1" x14ac:dyDescent="0.2">
      <c r="A569" s="192"/>
    </row>
    <row r="570" spans="1:1" x14ac:dyDescent="0.2">
      <c r="A570" s="192"/>
    </row>
    <row r="571" spans="1:1" x14ac:dyDescent="0.2">
      <c r="A571" s="192"/>
    </row>
    <row r="572" spans="1:1" x14ac:dyDescent="0.2">
      <c r="A572" s="192"/>
    </row>
    <row r="573" spans="1:1" x14ac:dyDescent="0.2">
      <c r="A573" s="192"/>
    </row>
    <row r="574" spans="1:1" x14ac:dyDescent="0.2">
      <c r="A574" s="192"/>
    </row>
    <row r="575" spans="1:1" x14ac:dyDescent="0.2">
      <c r="A575" s="192"/>
    </row>
    <row r="576" spans="1:1" x14ac:dyDescent="0.2">
      <c r="A576" s="192"/>
    </row>
    <row r="577" spans="1:1" x14ac:dyDescent="0.2">
      <c r="A577" s="192"/>
    </row>
    <row r="578" spans="1:1" x14ac:dyDescent="0.2">
      <c r="A578" s="192"/>
    </row>
    <row r="579" spans="1:1" x14ac:dyDescent="0.2">
      <c r="A579" s="192"/>
    </row>
    <row r="580" spans="1:1" x14ac:dyDescent="0.2">
      <c r="A580" s="192"/>
    </row>
    <row r="581" spans="1:1" x14ac:dyDescent="0.2">
      <c r="A581" s="192"/>
    </row>
    <row r="582" spans="1:1" x14ac:dyDescent="0.2">
      <c r="A582" s="192"/>
    </row>
    <row r="583" spans="1:1" x14ac:dyDescent="0.2">
      <c r="A583" s="192"/>
    </row>
    <row r="584" spans="1:1" x14ac:dyDescent="0.2">
      <c r="A584" s="192"/>
    </row>
    <row r="585" spans="1:1" x14ac:dyDescent="0.2">
      <c r="A585" s="192"/>
    </row>
    <row r="586" spans="1:1" x14ac:dyDescent="0.2">
      <c r="A586" s="192"/>
    </row>
    <row r="587" spans="1:1" x14ac:dyDescent="0.2">
      <c r="A587" s="192"/>
    </row>
    <row r="588" spans="1:1" x14ac:dyDescent="0.2">
      <c r="A588" s="192"/>
    </row>
    <row r="589" spans="1:1" x14ac:dyDescent="0.2">
      <c r="A589" s="192"/>
    </row>
    <row r="590" spans="1:1" x14ac:dyDescent="0.2">
      <c r="A590" s="192"/>
    </row>
    <row r="591" spans="1:1" x14ac:dyDescent="0.2">
      <c r="A591" s="192"/>
    </row>
    <row r="592" spans="1:1" x14ac:dyDescent="0.2">
      <c r="A592" s="192"/>
    </row>
    <row r="593" spans="1:1" x14ac:dyDescent="0.2">
      <c r="A593" s="192"/>
    </row>
    <row r="594" spans="1:1" x14ac:dyDescent="0.2">
      <c r="A594" s="192"/>
    </row>
    <row r="595" spans="1:1" x14ac:dyDescent="0.2">
      <c r="A595" s="192"/>
    </row>
    <row r="596" spans="1:1" x14ac:dyDescent="0.2">
      <c r="A596" s="192"/>
    </row>
    <row r="597" spans="1:1" x14ac:dyDescent="0.2">
      <c r="A597" s="192"/>
    </row>
    <row r="598" spans="1:1" x14ac:dyDescent="0.2">
      <c r="A598" s="192"/>
    </row>
    <row r="599" spans="1:1" x14ac:dyDescent="0.2">
      <c r="A599" s="192"/>
    </row>
    <row r="600" spans="1:1" x14ac:dyDescent="0.2">
      <c r="A600" s="192"/>
    </row>
    <row r="601" spans="1:1" x14ac:dyDescent="0.2">
      <c r="A601" s="192"/>
    </row>
    <row r="602" spans="1:1" x14ac:dyDescent="0.2">
      <c r="A602" s="192"/>
    </row>
    <row r="603" spans="1:1" x14ac:dyDescent="0.2">
      <c r="A603" s="192"/>
    </row>
    <row r="604" spans="1:1" x14ac:dyDescent="0.2">
      <c r="A604" s="192"/>
    </row>
    <row r="605" spans="1:1" x14ac:dyDescent="0.2">
      <c r="A605" s="192"/>
    </row>
    <row r="606" spans="1:1" x14ac:dyDescent="0.2">
      <c r="A606" s="192"/>
    </row>
    <row r="607" spans="1:1" x14ac:dyDescent="0.2">
      <c r="A607" s="192"/>
    </row>
    <row r="608" spans="1:1" x14ac:dyDescent="0.2">
      <c r="A608" s="192"/>
    </row>
    <row r="609" spans="1:1" x14ac:dyDescent="0.2">
      <c r="A609" s="192"/>
    </row>
    <row r="610" spans="1:1" x14ac:dyDescent="0.2">
      <c r="A610" s="192"/>
    </row>
    <row r="611" spans="1:1" x14ac:dyDescent="0.2">
      <c r="A611" s="192"/>
    </row>
    <row r="612" spans="1:1" x14ac:dyDescent="0.2">
      <c r="A612" s="192"/>
    </row>
    <row r="613" spans="1:1" x14ac:dyDescent="0.2">
      <c r="A613" s="192"/>
    </row>
    <row r="614" spans="1:1" x14ac:dyDescent="0.2">
      <c r="A614" s="192"/>
    </row>
    <row r="615" spans="1:1" x14ac:dyDescent="0.2">
      <c r="A615" s="192"/>
    </row>
    <row r="616" spans="1:1" x14ac:dyDescent="0.2">
      <c r="A616" s="192"/>
    </row>
    <row r="617" spans="1:1" x14ac:dyDescent="0.2">
      <c r="A617" s="192"/>
    </row>
    <row r="618" spans="1:1" x14ac:dyDescent="0.2">
      <c r="A618" s="192"/>
    </row>
    <row r="619" spans="1:1" x14ac:dyDescent="0.2">
      <c r="A619" s="192"/>
    </row>
    <row r="620" spans="1:1" x14ac:dyDescent="0.2">
      <c r="A620" s="192"/>
    </row>
    <row r="621" spans="1:1" x14ac:dyDescent="0.2">
      <c r="A621" s="192"/>
    </row>
    <row r="622" spans="1:1" x14ac:dyDescent="0.2">
      <c r="A622" s="192"/>
    </row>
    <row r="623" spans="1:1" x14ac:dyDescent="0.2">
      <c r="A623" s="192"/>
    </row>
    <row r="624" spans="1:1" x14ac:dyDescent="0.2">
      <c r="A624" s="192"/>
    </row>
    <row r="625" spans="1:1" x14ac:dyDescent="0.2">
      <c r="A625" s="192"/>
    </row>
    <row r="626" spans="1:1" x14ac:dyDescent="0.2">
      <c r="A626" s="192"/>
    </row>
    <row r="627" spans="1:1" x14ac:dyDescent="0.2">
      <c r="A627" s="192"/>
    </row>
    <row r="628" spans="1:1" x14ac:dyDescent="0.2">
      <c r="A628" s="192"/>
    </row>
    <row r="629" spans="1:1" x14ac:dyDescent="0.2">
      <c r="A629" s="192"/>
    </row>
    <row r="630" spans="1:1" x14ac:dyDescent="0.2">
      <c r="A630" s="192"/>
    </row>
    <row r="631" spans="1:1" x14ac:dyDescent="0.2">
      <c r="A631" s="192"/>
    </row>
    <row r="632" spans="1:1" x14ac:dyDescent="0.2">
      <c r="A632" s="192"/>
    </row>
    <row r="633" spans="1:1" x14ac:dyDescent="0.2">
      <c r="A633" s="192"/>
    </row>
    <row r="634" spans="1:1" x14ac:dyDescent="0.2">
      <c r="A634" s="192"/>
    </row>
    <row r="635" spans="1:1" x14ac:dyDescent="0.2">
      <c r="A635" s="192"/>
    </row>
    <row r="636" spans="1:1" x14ac:dyDescent="0.2">
      <c r="A636" s="192"/>
    </row>
    <row r="637" spans="1:1" x14ac:dyDescent="0.2">
      <c r="A637" s="192"/>
    </row>
    <row r="638" spans="1:1" x14ac:dyDescent="0.2">
      <c r="A638" s="192"/>
    </row>
    <row r="639" spans="1:1" x14ac:dyDescent="0.2">
      <c r="A639" s="192"/>
    </row>
    <row r="640" spans="1:1" x14ac:dyDescent="0.2">
      <c r="A640" s="192"/>
    </row>
    <row r="641" spans="1:1" x14ac:dyDescent="0.2">
      <c r="A641" s="192"/>
    </row>
    <row r="642" spans="1:1" x14ac:dyDescent="0.2">
      <c r="A642" s="192"/>
    </row>
    <row r="643" spans="1:1" x14ac:dyDescent="0.2">
      <c r="A643" s="192"/>
    </row>
    <row r="644" spans="1:1" x14ac:dyDescent="0.2">
      <c r="A644" s="192"/>
    </row>
    <row r="645" spans="1:1" x14ac:dyDescent="0.2">
      <c r="A645" s="192"/>
    </row>
    <row r="646" spans="1:1" x14ac:dyDescent="0.2">
      <c r="A646" s="192"/>
    </row>
    <row r="647" spans="1:1" x14ac:dyDescent="0.2">
      <c r="A647" s="192"/>
    </row>
    <row r="648" spans="1:1" x14ac:dyDescent="0.2">
      <c r="A648" s="192"/>
    </row>
    <row r="649" spans="1:1" x14ac:dyDescent="0.2">
      <c r="A649" s="192"/>
    </row>
    <row r="650" spans="1:1" x14ac:dyDescent="0.2">
      <c r="A650" s="192"/>
    </row>
    <row r="651" spans="1:1" x14ac:dyDescent="0.2">
      <c r="A651" s="192"/>
    </row>
    <row r="652" spans="1:1" x14ac:dyDescent="0.2">
      <c r="A652" s="192"/>
    </row>
    <row r="653" spans="1:1" x14ac:dyDescent="0.2">
      <c r="A653" s="192"/>
    </row>
    <row r="654" spans="1:1" x14ac:dyDescent="0.2">
      <c r="A654" s="192"/>
    </row>
    <row r="655" spans="1:1" x14ac:dyDescent="0.2">
      <c r="A655" s="192"/>
    </row>
    <row r="656" spans="1:1" x14ac:dyDescent="0.2">
      <c r="A656" s="192"/>
    </row>
    <row r="657" spans="1:1" x14ac:dyDescent="0.2">
      <c r="A657" s="192"/>
    </row>
    <row r="658" spans="1:1" x14ac:dyDescent="0.2">
      <c r="A658" s="192"/>
    </row>
    <row r="659" spans="1:1" x14ac:dyDescent="0.2">
      <c r="A659" s="192"/>
    </row>
    <row r="660" spans="1:1" x14ac:dyDescent="0.2">
      <c r="A660" s="192"/>
    </row>
    <row r="661" spans="1:1" x14ac:dyDescent="0.2">
      <c r="A661" s="192"/>
    </row>
    <row r="662" spans="1:1" x14ac:dyDescent="0.2">
      <c r="A662" s="192"/>
    </row>
    <row r="663" spans="1:1" x14ac:dyDescent="0.2">
      <c r="A663" s="192"/>
    </row>
    <row r="664" spans="1:1" x14ac:dyDescent="0.2">
      <c r="A664" s="192"/>
    </row>
    <row r="665" spans="1:1" x14ac:dyDescent="0.2">
      <c r="A665" s="192"/>
    </row>
    <row r="666" spans="1:1" x14ac:dyDescent="0.2">
      <c r="A666" s="192"/>
    </row>
    <row r="667" spans="1:1" x14ac:dyDescent="0.2">
      <c r="A667" s="192"/>
    </row>
    <row r="668" spans="1:1" x14ac:dyDescent="0.2">
      <c r="A668" s="192"/>
    </row>
    <row r="669" spans="1:1" x14ac:dyDescent="0.2">
      <c r="A669" s="192"/>
    </row>
    <row r="670" spans="1:1" x14ac:dyDescent="0.2">
      <c r="A670" s="192"/>
    </row>
    <row r="671" spans="1:1" x14ac:dyDescent="0.2">
      <c r="A671" s="192"/>
    </row>
    <row r="672" spans="1:1" x14ac:dyDescent="0.2">
      <c r="A672" s="192"/>
    </row>
    <row r="673" spans="1:1" x14ac:dyDescent="0.2">
      <c r="A673" s="192"/>
    </row>
    <row r="674" spans="1:1" x14ac:dyDescent="0.2">
      <c r="A674" s="192"/>
    </row>
    <row r="675" spans="1:1" x14ac:dyDescent="0.2">
      <c r="A675" s="192"/>
    </row>
    <row r="676" spans="1:1" x14ac:dyDescent="0.2">
      <c r="A676" s="192"/>
    </row>
    <row r="677" spans="1:1" x14ac:dyDescent="0.2">
      <c r="A677" s="192"/>
    </row>
    <row r="678" spans="1:1" x14ac:dyDescent="0.2">
      <c r="A678" s="192"/>
    </row>
    <row r="679" spans="1:1" x14ac:dyDescent="0.2">
      <c r="A679" s="192"/>
    </row>
    <row r="680" spans="1:1" x14ac:dyDescent="0.2">
      <c r="A680" s="192"/>
    </row>
    <row r="681" spans="1:1" x14ac:dyDescent="0.2">
      <c r="A681" s="192"/>
    </row>
    <row r="682" spans="1:1" x14ac:dyDescent="0.2">
      <c r="A682" s="192"/>
    </row>
    <row r="683" spans="1:1" x14ac:dyDescent="0.2">
      <c r="A683" s="192"/>
    </row>
    <row r="684" spans="1:1" x14ac:dyDescent="0.2">
      <c r="A684" s="192"/>
    </row>
    <row r="685" spans="1:1" x14ac:dyDescent="0.2">
      <c r="A685" s="192"/>
    </row>
    <row r="686" spans="1:1" x14ac:dyDescent="0.2">
      <c r="A686" s="192"/>
    </row>
    <row r="687" spans="1:1" x14ac:dyDescent="0.2">
      <c r="A687" s="192"/>
    </row>
    <row r="688" spans="1:1" x14ac:dyDescent="0.2">
      <c r="A688" s="192"/>
    </row>
    <row r="689" spans="1:1" x14ac:dyDescent="0.2">
      <c r="A689" s="192"/>
    </row>
    <row r="690" spans="1:1" x14ac:dyDescent="0.2">
      <c r="A690" s="192"/>
    </row>
    <row r="691" spans="1:1" x14ac:dyDescent="0.2">
      <c r="A691" s="192"/>
    </row>
    <row r="692" spans="1:1" x14ac:dyDescent="0.2">
      <c r="A692" s="192"/>
    </row>
    <row r="693" spans="1:1" x14ac:dyDescent="0.2">
      <c r="A693" s="192"/>
    </row>
    <row r="694" spans="1:1" x14ac:dyDescent="0.2">
      <c r="A694" s="192"/>
    </row>
    <row r="695" spans="1:1" x14ac:dyDescent="0.2">
      <c r="A695" s="192"/>
    </row>
    <row r="696" spans="1:1" x14ac:dyDescent="0.2">
      <c r="A696" s="192"/>
    </row>
    <row r="697" spans="1:1" x14ac:dyDescent="0.2">
      <c r="A697" s="192"/>
    </row>
    <row r="698" spans="1:1" x14ac:dyDescent="0.2">
      <c r="A698" s="192"/>
    </row>
    <row r="699" spans="1:1" x14ac:dyDescent="0.2">
      <c r="A699" s="192"/>
    </row>
    <row r="700" spans="1:1" x14ac:dyDescent="0.2">
      <c r="A700" s="192"/>
    </row>
    <row r="701" spans="1:1" x14ac:dyDescent="0.2">
      <c r="A701" s="192"/>
    </row>
    <row r="702" spans="1:1" x14ac:dyDescent="0.2">
      <c r="A702" s="192"/>
    </row>
    <row r="703" spans="1:1" x14ac:dyDescent="0.2">
      <c r="A703" s="192"/>
    </row>
    <row r="704" spans="1:1" x14ac:dyDescent="0.2">
      <c r="A704" s="192"/>
    </row>
    <row r="705" spans="1:1" x14ac:dyDescent="0.2">
      <c r="A705" s="192"/>
    </row>
    <row r="706" spans="1:1" x14ac:dyDescent="0.2">
      <c r="A706" s="192"/>
    </row>
    <row r="707" spans="1:1" x14ac:dyDescent="0.2">
      <c r="A707" s="192"/>
    </row>
    <row r="708" spans="1:1" x14ac:dyDescent="0.2">
      <c r="A708" s="192"/>
    </row>
    <row r="709" spans="1:1" x14ac:dyDescent="0.2">
      <c r="A709" s="192"/>
    </row>
    <row r="710" spans="1:1" x14ac:dyDescent="0.2">
      <c r="A710" s="192"/>
    </row>
    <row r="711" spans="1:1" x14ac:dyDescent="0.2">
      <c r="A711" s="192"/>
    </row>
    <row r="712" spans="1:1" x14ac:dyDescent="0.2">
      <c r="A712" s="192"/>
    </row>
  </sheetData>
  <mergeCells count="3">
    <mergeCell ref="A44:A46"/>
    <mergeCell ref="A48:A56"/>
    <mergeCell ref="A60:A65"/>
  </mergeCells>
  <hyperlinks>
    <hyperlink ref="D8" r:id="rId1" xr:uid="{00000000-0004-0000-0600-000000000000}"/>
  </hyperlinks>
  <pageMargins left="0.7" right="0.7" top="0.78740157499999996" bottom="0.78740157499999996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FF0000"/>
  </sheetPr>
  <dimension ref="A1:P1502"/>
  <sheetViews>
    <sheetView topLeftCell="A16" zoomScale="85" zoomScaleNormal="85" workbookViewId="0">
      <selection activeCell="A33" sqref="A33"/>
    </sheetView>
  </sheetViews>
  <sheetFormatPr baseColWidth="10" defaultRowHeight="12.75" x14ac:dyDescent="0.2"/>
  <cols>
    <col min="1" max="1" width="15.7109375" style="5" customWidth="1"/>
    <col min="2" max="2" width="19.85546875" style="5" bestFit="1" customWidth="1"/>
    <col min="3" max="5" width="17.7109375" style="5" customWidth="1"/>
    <col min="6" max="16" width="17.7109375" customWidth="1"/>
  </cols>
  <sheetData>
    <row r="1" spans="1:7" x14ac:dyDescent="0.2">
      <c r="A1" s="70" t="s">
        <v>162</v>
      </c>
    </row>
    <row r="3" spans="1:7" x14ac:dyDescent="0.2">
      <c r="A3" s="69" t="s">
        <v>163</v>
      </c>
    </row>
    <row r="4" spans="1:7" x14ac:dyDescent="0.2">
      <c r="B4" s="10" t="s">
        <v>164</v>
      </c>
      <c r="C4" s="25" t="s">
        <v>165</v>
      </c>
      <c r="D4" s="10" t="s">
        <v>167</v>
      </c>
      <c r="E4" s="25" t="s">
        <v>168</v>
      </c>
      <c r="F4" s="5"/>
    </row>
    <row r="5" spans="1:7" x14ac:dyDescent="0.2">
      <c r="A5" s="71" t="s">
        <v>119</v>
      </c>
      <c r="B5" s="96">
        <f>Formular_LFS!R40</f>
        <v>0</v>
      </c>
      <c r="C5" s="90">
        <f>Formular_LFS!R40</f>
        <v>0</v>
      </c>
      <c r="D5" s="66">
        <f>Formular_LFS!M56</f>
        <v>1</v>
      </c>
      <c r="E5" s="17">
        <f>Formular_LFS!O56</f>
        <v>0</v>
      </c>
      <c r="F5" s="5"/>
    </row>
    <row r="6" spans="1:7" x14ac:dyDescent="0.2">
      <c r="A6" s="72" t="s">
        <v>120</v>
      </c>
      <c r="B6" s="59">
        <f>Formular_LFS!R42</f>
        <v>0</v>
      </c>
      <c r="C6" s="64">
        <f>Formular_LFS!R42</f>
        <v>0</v>
      </c>
      <c r="D6" s="7"/>
      <c r="E6" s="17"/>
      <c r="F6" s="5"/>
    </row>
    <row r="7" spans="1:7" x14ac:dyDescent="0.2">
      <c r="A7" s="72" t="s">
        <v>121</v>
      </c>
      <c r="B7" s="59">
        <f>Formular_LFS!R44</f>
        <v>0</v>
      </c>
      <c r="C7" s="64">
        <f>Formular_LFS!R44</f>
        <v>0</v>
      </c>
      <c r="D7" s="7"/>
      <c r="E7" s="17"/>
      <c r="F7" s="5"/>
    </row>
    <row r="8" spans="1:7" x14ac:dyDescent="0.2">
      <c r="A8" s="72" t="s">
        <v>122</v>
      </c>
      <c r="B8" s="59">
        <f>Formular_LFS!R46</f>
        <v>0</v>
      </c>
      <c r="C8" s="64">
        <f>Formular_LFS!R46</f>
        <v>0</v>
      </c>
      <c r="D8" s="7"/>
      <c r="E8" s="17"/>
      <c r="F8" s="5"/>
    </row>
    <row r="9" spans="1:7" x14ac:dyDescent="0.2">
      <c r="A9" s="72" t="s">
        <v>123</v>
      </c>
      <c r="B9" s="59">
        <f>Formular_LFS!R48</f>
        <v>0</v>
      </c>
      <c r="C9" s="64">
        <f>Formular_LFS!R48</f>
        <v>0</v>
      </c>
      <c r="D9" s="7"/>
      <c r="E9" s="17"/>
      <c r="F9" s="5"/>
    </row>
    <row r="10" spans="1:7" x14ac:dyDescent="0.2">
      <c r="A10" s="72" t="s">
        <v>124</v>
      </c>
      <c r="B10" s="59">
        <f>Formular_LFS!R50</f>
        <v>0</v>
      </c>
      <c r="C10" s="64">
        <f>Formular_LFS!R50</f>
        <v>0</v>
      </c>
      <c r="D10" s="7"/>
      <c r="E10" s="17"/>
      <c r="F10" s="5"/>
    </row>
    <row r="11" spans="1:7" x14ac:dyDescent="0.2">
      <c r="A11" s="50" t="s">
        <v>125</v>
      </c>
      <c r="B11" s="60">
        <f>Formular_LFS!R52</f>
        <v>0</v>
      </c>
      <c r="C11" s="65">
        <f>Formular_LFS!R52</f>
        <v>0</v>
      </c>
      <c r="D11" s="6"/>
      <c r="E11" s="18"/>
      <c r="F11" s="5"/>
      <c r="G11" s="102"/>
    </row>
    <row r="12" spans="1:7" x14ac:dyDescent="0.2">
      <c r="F12" s="5"/>
      <c r="G12" s="1"/>
    </row>
    <row r="13" spans="1:7" x14ac:dyDescent="0.2">
      <c r="A13" s="58" t="s">
        <v>166</v>
      </c>
      <c r="F13" s="5"/>
    </row>
    <row r="14" spans="1:7" s="1" customFormat="1" x14ac:dyDescent="0.2">
      <c r="B14" s="4" t="s">
        <v>143</v>
      </c>
      <c r="C14" s="62" t="s">
        <v>144</v>
      </c>
      <c r="D14" s="4" t="s">
        <v>145</v>
      </c>
      <c r="E14" s="63" t="s">
        <v>146</v>
      </c>
    </row>
    <row r="15" spans="1:7" x14ac:dyDescent="0.2">
      <c r="A15" s="71" t="s">
        <v>119</v>
      </c>
      <c r="B15" s="64">
        <f>IF(B5&lt;=5/24,B5,0)</f>
        <v>0</v>
      </c>
      <c r="C15" s="85">
        <f t="shared" ref="C15:C21" si="0">IF(AND(B5&gt;5/24,B5&lt;=8/24),B5,0)</f>
        <v>0</v>
      </c>
      <c r="D15" s="64">
        <f t="shared" ref="D15:D21" si="1">IF(AND(B5&gt;8/24,B5&lt;=12/24),B5,0)</f>
        <v>0</v>
      </c>
      <c r="E15" s="86">
        <f>IF(B5&gt;12/24,B5,0)</f>
        <v>0</v>
      </c>
      <c r="F15" s="5"/>
    </row>
    <row r="16" spans="1:7" x14ac:dyDescent="0.2">
      <c r="A16" s="72" t="s">
        <v>120</v>
      </c>
      <c r="B16" s="64">
        <f>IF(B6&lt;=5/24,B6,0)</f>
        <v>0</v>
      </c>
      <c r="C16" s="85">
        <f t="shared" si="0"/>
        <v>0</v>
      </c>
      <c r="D16" s="64">
        <f t="shared" si="1"/>
        <v>0</v>
      </c>
      <c r="E16" s="86">
        <f t="shared" ref="E16:E21" si="2">IF(B6&gt;12/24,B6,0)</f>
        <v>0</v>
      </c>
      <c r="F16" s="5"/>
    </row>
    <row r="17" spans="1:16" x14ac:dyDescent="0.2">
      <c r="A17" s="72" t="s">
        <v>121</v>
      </c>
      <c r="B17" s="64">
        <f t="shared" ref="B17:B21" si="3">IF(B7&lt;=5/24,B7,0)</f>
        <v>0</v>
      </c>
      <c r="C17" s="85">
        <f t="shared" si="0"/>
        <v>0</v>
      </c>
      <c r="D17" s="64">
        <f t="shared" si="1"/>
        <v>0</v>
      </c>
      <c r="E17" s="86">
        <f t="shared" si="2"/>
        <v>0</v>
      </c>
      <c r="F17" s="5"/>
    </row>
    <row r="18" spans="1:16" x14ac:dyDescent="0.2">
      <c r="A18" s="72" t="s">
        <v>122</v>
      </c>
      <c r="B18" s="64">
        <f t="shared" si="3"/>
        <v>0</v>
      </c>
      <c r="C18" s="85">
        <f t="shared" si="0"/>
        <v>0</v>
      </c>
      <c r="D18" s="64">
        <f t="shared" si="1"/>
        <v>0</v>
      </c>
      <c r="E18" s="86">
        <f t="shared" si="2"/>
        <v>0</v>
      </c>
      <c r="F18" s="5"/>
    </row>
    <row r="19" spans="1:16" x14ac:dyDescent="0.2">
      <c r="A19" s="72" t="s">
        <v>123</v>
      </c>
      <c r="B19" s="64">
        <f t="shared" si="3"/>
        <v>0</v>
      </c>
      <c r="C19" s="85">
        <f t="shared" si="0"/>
        <v>0</v>
      </c>
      <c r="D19" s="64">
        <f t="shared" si="1"/>
        <v>0</v>
      </c>
      <c r="E19" s="86">
        <f t="shared" si="2"/>
        <v>0</v>
      </c>
      <c r="F19" s="5"/>
    </row>
    <row r="20" spans="1:16" x14ac:dyDescent="0.2">
      <c r="A20" s="72" t="s">
        <v>124</v>
      </c>
      <c r="B20" s="64">
        <f t="shared" si="3"/>
        <v>0</v>
      </c>
      <c r="C20" s="85">
        <f t="shared" si="0"/>
        <v>0</v>
      </c>
      <c r="D20" s="64">
        <f t="shared" si="1"/>
        <v>0</v>
      </c>
      <c r="E20" s="86">
        <f t="shared" si="2"/>
        <v>0</v>
      </c>
      <c r="F20" s="5"/>
    </row>
    <row r="21" spans="1:16" x14ac:dyDescent="0.2">
      <c r="A21" s="50" t="s">
        <v>125</v>
      </c>
      <c r="B21" s="64">
        <f t="shared" si="3"/>
        <v>0</v>
      </c>
      <c r="C21" s="85">
        <f t="shared" si="0"/>
        <v>0</v>
      </c>
      <c r="D21" s="64">
        <f t="shared" si="1"/>
        <v>0</v>
      </c>
      <c r="E21" s="86">
        <f t="shared" si="2"/>
        <v>0</v>
      </c>
      <c r="F21" s="5"/>
    </row>
    <row r="22" spans="1:16" x14ac:dyDescent="0.2">
      <c r="A22" s="88">
        <f>SUM(B22:E22)</f>
        <v>0</v>
      </c>
      <c r="B22" s="87">
        <f>SUM(B15:B21)</f>
        <v>0</v>
      </c>
      <c r="C22" s="87">
        <f>SUM(C15:C21)</f>
        <v>0</v>
      </c>
      <c r="D22" s="87">
        <f>SUM(D15:D21)</f>
        <v>0</v>
      </c>
      <c r="E22" s="87">
        <f>SUM(E15:E21)</f>
        <v>0</v>
      </c>
      <c r="F22" s="19"/>
    </row>
    <row r="23" spans="1:16" x14ac:dyDescent="0.2">
      <c r="A23" s="61">
        <f>SUM(B23:E23)</f>
        <v>0</v>
      </c>
      <c r="B23" s="67">
        <f>B22*24</f>
        <v>0</v>
      </c>
      <c r="C23" s="61">
        <f t="shared" ref="C23:E23" si="4">C22*24</f>
        <v>0</v>
      </c>
      <c r="D23" s="68">
        <f t="shared" si="4"/>
        <v>0</v>
      </c>
      <c r="E23" s="61">
        <f t="shared" si="4"/>
        <v>0</v>
      </c>
      <c r="F23" s="19"/>
    </row>
    <row r="24" spans="1:16" x14ac:dyDescent="0.2">
      <c r="A24" s="18">
        <f>SUM(B24:E24)</f>
        <v>0</v>
      </c>
      <c r="B24" s="22">
        <f t="shared" ref="B24:D24" si="5">COUNTIF(B15:B21,"&gt;0")</f>
        <v>0</v>
      </c>
      <c r="C24" s="4">
        <f t="shared" si="5"/>
        <v>0</v>
      </c>
      <c r="D24" s="62">
        <f t="shared" si="5"/>
        <v>0</v>
      </c>
      <c r="E24" s="4">
        <f>COUNTIF(E15:E21,"&gt;0")</f>
        <v>0</v>
      </c>
      <c r="F24" s="5"/>
    </row>
    <row r="28" spans="1:16" x14ac:dyDescent="0.2">
      <c r="A28" s="70" t="s">
        <v>175</v>
      </c>
    </row>
    <row r="29" spans="1:16" x14ac:dyDescent="0.2">
      <c r="D29" s="697" t="s">
        <v>172</v>
      </c>
      <c r="E29" s="698"/>
      <c r="F29" s="699"/>
      <c r="G29" s="92" t="s">
        <v>171</v>
      </c>
      <c r="H29" s="697" t="s">
        <v>31</v>
      </c>
      <c r="I29" s="698"/>
      <c r="J29" s="698"/>
      <c r="K29" s="698"/>
      <c r="L29" s="698"/>
      <c r="M29" s="698"/>
      <c r="N29" s="698"/>
      <c r="O29" s="698"/>
      <c r="P29" s="699"/>
    </row>
    <row r="30" spans="1:16" x14ac:dyDescent="0.2">
      <c r="D30" s="25" t="s">
        <v>140</v>
      </c>
      <c r="E30" s="25" t="s">
        <v>152</v>
      </c>
      <c r="F30" s="25" t="s">
        <v>153</v>
      </c>
      <c r="G30" s="25" t="s">
        <v>142</v>
      </c>
      <c r="H30" s="25" t="s">
        <v>143</v>
      </c>
      <c r="I30" s="701" t="s">
        <v>144</v>
      </c>
      <c r="J30" s="701"/>
      <c r="K30" s="702" t="s">
        <v>154</v>
      </c>
      <c r="L30" s="702"/>
      <c r="M30" s="701" t="s">
        <v>145</v>
      </c>
      <c r="N30" s="701"/>
      <c r="O30" s="701" t="s">
        <v>146</v>
      </c>
      <c r="P30" s="701"/>
    </row>
    <row r="31" spans="1:16" s="5" customFormat="1" x14ac:dyDescent="0.2">
      <c r="A31" s="10" t="s">
        <v>158</v>
      </c>
      <c r="B31" s="25" t="s">
        <v>155</v>
      </c>
      <c r="C31" s="25" t="s">
        <v>142</v>
      </c>
      <c r="D31" s="25"/>
      <c r="E31" s="25"/>
      <c r="F31" s="25"/>
      <c r="G31" s="25"/>
      <c r="H31" s="77">
        <v>0.20833333333333334</v>
      </c>
      <c r="I31" s="78">
        <v>0.20902777777777778</v>
      </c>
      <c r="J31" s="73">
        <v>0.33333333333333331</v>
      </c>
      <c r="K31" s="78">
        <v>0.33402777777777781</v>
      </c>
      <c r="L31" s="73">
        <v>0.99930555555555556</v>
      </c>
      <c r="M31" s="78">
        <v>0.33402777777777781</v>
      </c>
      <c r="N31" s="73">
        <v>0.5</v>
      </c>
      <c r="O31" s="79">
        <v>0.50069444444444444</v>
      </c>
      <c r="P31" s="73">
        <v>0.99930555555555556</v>
      </c>
    </row>
    <row r="32" spans="1:16" x14ac:dyDescent="0.2">
      <c r="A32" s="12">
        <v>21</v>
      </c>
      <c r="B32" s="72" t="s">
        <v>335</v>
      </c>
      <c r="C32" s="48" t="s">
        <v>103</v>
      </c>
      <c r="D32" s="17" t="str">
        <f>Daten!C60</f>
        <v>ja</v>
      </c>
      <c r="E32" s="17" t="str">
        <f>Daten!D60</f>
        <v>ja</v>
      </c>
      <c r="F32" s="17" t="str">
        <f>Daten!E60</f>
        <v>-</v>
      </c>
      <c r="G32" s="17" t="str">
        <f>Daten!F60</f>
        <v>-</v>
      </c>
      <c r="H32" s="123">
        <f>Daten!G60</f>
        <v>0</v>
      </c>
      <c r="I32" s="123">
        <f>Daten!H60</f>
        <v>6.8639999999999999</v>
      </c>
      <c r="J32" s="123">
        <f>Daten!H60</f>
        <v>6.8639999999999999</v>
      </c>
      <c r="K32" s="17">
        <v>13.3</v>
      </c>
      <c r="L32" s="17">
        <v>13.3</v>
      </c>
      <c r="M32" s="17">
        <v>13.3</v>
      </c>
      <c r="N32" s="17">
        <v>13.3</v>
      </c>
      <c r="O32" s="26">
        <v>20.100000000000001</v>
      </c>
      <c r="P32" s="82">
        <v>20.100000000000001</v>
      </c>
    </row>
    <row r="33" spans="1:16" x14ac:dyDescent="0.2">
      <c r="A33" s="12">
        <v>22</v>
      </c>
      <c r="B33" s="72" t="s">
        <v>335</v>
      </c>
      <c r="C33" s="48" t="s">
        <v>110</v>
      </c>
      <c r="D33" s="17" t="str">
        <f>Daten!C60</f>
        <v>ja</v>
      </c>
      <c r="E33" s="17" t="str">
        <f>Daten!D60</f>
        <v>ja</v>
      </c>
      <c r="F33" s="17" t="str">
        <f>Daten!E60</f>
        <v>-</v>
      </c>
      <c r="G33" s="17" t="str">
        <f>Daten!F60</f>
        <v>-</v>
      </c>
      <c r="H33" s="123">
        <f>Daten!G60</f>
        <v>0</v>
      </c>
      <c r="I33" s="123">
        <f>Daten!H60</f>
        <v>6.8639999999999999</v>
      </c>
      <c r="J33" s="123">
        <f>Daten!H60</f>
        <v>6.8639999999999999</v>
      </c>
      <c r="K33" s="17">
        <v>13.3</v>
      </c>
      <c r="L33" s="17">
        <v>13.3</v>
      </c>
      <c r="M33" s="17">
        <v>13.3</v>
      </c>
      <c r="N33" s="17">
        <v>13.3</v>
      </c>
      <c r="O33" s="26">
        <v>20.100000000000001</v>
      </c>
      <c r="P33" s="83">
        <v>20.100000000000001</v>
      </c>
    </row>
    <row r="34" spans="1:16" x14ac:dyDescent="0.2">
      <c r="A34" s="12">
        <v>23</v>
      </c>
      <c r="B34" s="72" t="s">
        <v>335</v>
      </c>
      <c r="C34" s="72" t="s">
        <v>169</v>
      </c>
      <c r="D34" s="26"/>
      <c r="E34" s="26"/>
      <c r="F34" s="75"/>
      <c r="G34" s="75"/>
      <c r="H34" s="137"/>
      <c r="I34" s="137"/>
      <c r="J34" s="137"/>
      <c r="K34" s="75"/>
      <c r="L34" s="75"/>
      <c r="M34" s="75"/>
      <c r="N34" s="75"/>
      <c r="O34" s="80"/>
      <c r="P34" s="83"/>
    </row>
    <row r="35" spans="1:16" x14ac:dyDescent="0.2">
      <c r="A35" s="13">
        <v>24</v>
      </c>
      <c r="B35" s="50" t="s">
        <v>335</v>
      </c>
      <c r="C35" s="50" t="s">
        <v>170</v>
      </c>
      <c r="D35" s="32"/>
      <c r="E35" s="32"/>
      <c r="F35" s="76"/>
      <c r="G35" s="76"/>
      <c r="H35" s="138"/>
      <c r="I35" s="138"/>
      <c r="J35" s="138"/>
      <c r="K35" s="76"/>
      <c r="L35" s="76"/>
      <c r="M35" s="76"/>
      <c r="N35" s="76"/>
      <c r="O35" s="81"/>
      <c r="P35" s="84"/>
    </row>
    <row r="36" spans="1:16" x14ac:dyDescent="0.2">
      <c r="A36" s="14">
        <v>31</v>
      </c>
      <c r="B36" s="71" t="s">
        <v>173</v>
      </c>
      <c r="C36" s="74" t="s">
        <v>103</v>
      </c>
      <c r="D36" s="16" t="str">
        <f>Daten!C61</f>
        <v>ja</v>
      </c>
      <c r="E36" s="16" t="str">
        <f>Daten!D61</f>
        <v>ja</v>
      </c>
      <c r="F36" s="139">
        <f>Daten!E61</f>
        <v>0.42</v>
      </c>
      <c r="G36" s="16" t="str">
        <f>Daten!F61</f>
        <v>-</v>
      </c>
      <c r="H36" s="139">
        <f>Daten!G61</f>
        <v>0</v>
      </c>
      <c r="I36" s="139">
        <f>Daten!H61</f>
        <v>6.8639999999999999</v>
      </c>
      <c r="J36" s="139">
        <f>Daten!H61</f>
        <v>6.8639999999999999</v>
      </c>
      <c r="K36" s="16">
        <v>13.3</v>
      </c>
      <c r="L36" s="16">
        <v>13.3</v>
      </c>
      <c r="M36" s="16">
        <v>13.3</v>
      </c>
      <c r="N36" s="16">
        <v>13.3</v>
      </c>
      <c r="O36" s="26">
        <v>20.100000000000001</v>
      </c>
      <c r="P36" s="82">
        <v>20.100000000000001</v>
      </c>
    </row>
    <row r="37" spans="1:16" x14ac:dyDescent="0.2">
      <c r="A37" s="12">
        <v>32</v>
      </c>
      <c r="B37" s="72" t="s">
        <v>173</v>
      </c>
      <c r="C37" s="48" t="s">
        <v>110</v>
      </c>
      <c r="D37" s="17" t="str">
        <f>Daten!C61</f>
        <v>ja</v>
      </c>
      <c r="E37" s="17" t="str">
        <f>Daten!D61</f>
        <v>ja</v>
      </c>
      <c r="F37" s="123">
        <f>Daten!E61</f>
        <v>0.42</v>
      </c>
      <c r="G37" s="17" t="str">
        <f>Daten!F61</f>
        <v>-</v>
      </c>
      <c r="H37" s="123">
        <f>Daten!G61</f>
        <v>0</v>
      </c>
      <c r="I37" s="123">
        <f>Daten!H61</f>
        <v>6.8639999999999999</v>
      </c>
      <c r="J37" s="123">
        <f>Daten!H61</f>
        <v>6.8639999999999999</v>
      </c>
      <c r="K37" s="17">
        <v>13.3</v>
      </c>
      <c r="L37" s="17">
        <v>13.3</v>
      </c>
      <c r="M37" s="17">
        <v>13.3</v>
      </c>
      <c r="N37" s="17">
        <v>13.3</v>
      </c>
      <c r="O37" s="26">
        <v>20.100000000000001</v>
      </c>
      <c r="P37" s="83">
        <v>20.100000000000001</v>
      </c>
    </row>
    <row r="38" spans="1:16" x14ac:dyDescent="0.2">
      <c r="A38" s="12">
        <v>33</v>
      </c>
      <c r="B38" s="72" t="s">
        <v>173</v>
      </c>
      <c r="C38" s="48" t="s">
        <v>169</v>
      </c>
      <c r="D38" s="17"/>
      <c r="E38" s="17"/>
      <c r="F38" s="75"/>
      <c r="G38" s="75"/>
      <c r="H38" s="137"/>
      <c r="I38" s="137"/>
      <c r="J38" s="137"/>
      <c r="K38" s="75"/>
      <c r="L38" s="75"/>
      <c r="M38" s="75"/>
      <c r="N38" s="75"/>
      <c r="O38" s="80"/>
      <c r="P38" s="83"/>
    </row>
    <row r="39" spans="1:16" x14ac:dyDescent="0.2">
      <c r="A39" s="13">
        <v>34</v>
      </c>
      <c r="B39" s="50" t="s">
        <v>173</v>
      </c>
      <c r="C39" s="49" t="s">
        <v>170</v>
      </c>
      <c r="D39" s="18"/>
      <c r="E39" s="18"/>
      <c r="F39" s="76"/>
      <c r="G39" s="76"/>
      <c r="H39" s="138"/>
      <c r="I39" s="138"/>
      <c r="J39" s="138"/>
      <c r="K39" s="76"/>
      <c r="L39" s="76"/>
      <c r="M39" s="76"/>
      <c r="N39" s="76"/>
      <c r="O39" s="81"/>
      <c r="P39" s="83"/>
    </row>
    <row r="40" spans="1:16" x14ac:dyDescent="0.2">
      <c r="A40" s="14"/>
      <c r="B40" s="106" t="s">
        <v>108</v>
      </c>
      <c r="C40" s="106" t="s">
        <v>103</v>
      </c>
      <c r="D40" s="107" t="str">
        <f>Daten!C62</f>
        <v>ja</v>
      </c>
      <c r="E40" s="107" t="str">
        <f>Daten!D62</f>
        <v>ja</v>
      </c>
      <c r="F40" s="108" t="str">
        <f>Daten!E62</f>
        <v>-</v>
      </c>
      <c r="G40" s="107" t="s">
        <v>151</v>
      </c>
      <c r="H40" s="140">
        <f>Daten!G62</f>
        <v>0</v>
      </c>
      <c r="I40" s="141">
        <f>Daten!H62</f>
        <v>0</v>
      </c>
      <c r="J40" s="141">
        <f>Daten!H62</f>
        <v>0</v>
      </c>
      <c r="K40" s="141">
        <f>Daten!I62</f>
        <v>0</v>
      </c>
      <c r="L40" s="141">
        <f>Daten!I62</f>
        <v>0</v>
      </c>
      <c r="M40" s="141">
        <f>Daten!J62</f>
        <v>0</v>
      </c>
      <c r="N40" s="141">
        <f>Daten!J62</f>
        <v>0</v>
      </c>
      <c r="O40" s="143">
        <f>Daten!K62</f>
        <v>25.343999999999998</v>
      </c>
      <c r="P40" s="140">
        <f>Daten!K62</f>
        <v>25.343999999999998</v>
      </c>
    </row>
    <row r="41" spans="1:16" x14ac:dyDescent="0.2">
      <c r="A41" s="12"/>
      <c r="B41" s="109" t="s">
        <v>108</v>
      </c>
      <c r="C41" s="109" t="s">
        <v>110</v>
      </c>
      <c r="D41" s="110" t="str">
        <f>Daten!C62</f>
        <v>ja</v>
      </c>
      <c r="E41" s="110" t="str">
        <f>Daten!D62</f>
        <v>ja</v>
      </c>
      <c r="F41" s="105" t="str">
        <f>Daten!E62</f>
        <v>-</v>
      </c>
      <c r="G41" s="110" t="s">
        <v>151</v>
      </c>
      <c r="H41" s="142">
        <f>Daten!G62</f>
        <v>0</v>
      </c>
      <c r="I41" s="143">
        <f>Daten!H62</f>
        <v>0</v>
      </c>
      <c r="J41" s="143">
        <f>Daten!H62</f>
        <v>0</v>
      </c>
      <c r="K41" s="143">
        <f>Daten!I62</f>
        <v>0</v>
      </c>
      <c r="L41" s="143">
        <f>Daten!I62</f>
        <v>0</v>
      </c>
      <c r="M41" s="143">
        <f>Daten!J62</f>
        <v>0</v>
      </c>
      <c r="N41" s="143">
        <f>Daten!J62</f>
        <v>0</v>
      </c>
      <c r="O41" s="143">
        <f>Daten!K62</f>
        <v>25.343999999999998</v>
      </c>
      <c r="P41" s="142">
        <f>Daten!K62</f>
        <v>25.343999999999998</v>
      </c>
    </row>
    <row r="42" spans="1:16" x14ac:dyDescent="0.2">
      <c r="A42" s="12"/>
      <c r="B42" s="109" t="s">
        <v>108</v>
      </c>
      <c r="C42" s="109" t="s">
        <v>169</v>
      </c>
      <c r="D42" s="110" t="str">
        <f>Daten!C62</f>
        <v>ja</v>
      </c>
      <c r="E42" s="110" t="str">
        <f>Daten!D62</f>
        <v>ja</v>
      </c>
      <c r="F42" s="105" t="str">
        <f>Daten!E62</f>
        <v>-</v>
      </c>
      <c r="G42" s="143">
        <v>15</v>
      </c>
      <c r="H42" s="142">
        <f>Daten!G62</f>
        <v>0</v>
      </c>
      <c r="I42" s="143">
        <f>Daten!H62</f>
        <v>0</v>
      </c>
      <c r="J42" s="143">
        <f>Daten!H62</f>
        <v>0</v>
      </c>
      <c r="K42" s="143">
        <f>Daten!I62</f>
        <v>0</v>
      </c>
      <c r="L42" s="143">
        <f>Daten!I62</f>
        <v>0</v>
      </c>
      <c r="M42" s="143">
        <f>Daten!J62</f>
        <v>0</v>
      </c>
      <c r="N42" s="143">
        <f>Daten!J62</f>
        <v>0</v>
      </c>
      <c r="O42" s="143">
        <f>Daten!K62</f>
        <v>25.343999999999998</v>
      </c>
      <c r="P42" s="142">
        <f>Daten!K62</f>
        <v>25.343999999999998</v>
      </c>
    </row>
    <row r="43" spans="1:16" x14ac:dyDescent="0.2">
      <c r="A43" s="13"/>
      <c r="B43" s="111" t="s">
        <v>108</v>
      </c>
      <c r="C43" s="111" t="s">
        <v>170</v>
      </c>
      <c r="D43" s="112" t="str">
        <f>Daten!C62</f>
        <v>ja</v>
      </c>
      <c r="E43" s="112" t="str">
        <f>Daten!D62</f>
        <v>ja</v>
      </c>
      <c r="F43" s="113" t="str">
        <f>Daten!E62</f>
        <v>-</v>
      </c>
      <c r="G43" s="112" t="s">
        <v>151</v>
      </c>
      <c r="H43" s="144">
        <f>Daten!G62</f>
        <v>0</v>
      </c>
      <c r="I43" s="145">
        <f>Daten!H62</f>
        <v>0</v>
      </c>
      <c r="J43" s="145">
        <f>Daten!H62</f>
        <v>0</v>
      </c>
      <c r="K43" s="145">
        <f>Daten!I62</f>
        <v>0</v>
      </c>
      <c r="L43" s="145">
        <f>Daten!I62</f>
        <v>0</v>
      </c>
      <c r="M43" s="145">
        <f>Daten!J62</f>
        <v>0</v>
      </c>
      <c r="N43" s="145">
        <f>Daten!J62</f>
        <v>0</v>
      </c>
      <c r="O43" s="145">
        <f>Daten!K62</f>
        <v>25.343999999999998</v>
      </c>
      <c r="P43" s="144">
        <f>Daten!K62</f>
        <v>25.343999999999998</v>
      </c>
    </row>
    <row r="44" spans="1:16" x14ac:dyDescent="0.2">
      <c r="A44" s="14">
        <v>41</v>
      </c>
      <c r="B44" s="71" t="s">
        <v>105</v>
      </c>
      <c r="C44" s="74" t="s">
        <v>103</v>
      </c>
      <c r="D44" s="16" t="str">
        <f>Daten!C63</f>
        <v>ja</v>
      </c>
      <c r="E44" s="16" t="str">
        <f>Daten!D63</f>
        <v>ja</v>
      </c>
      <c r="F44" s="16" t="str">
        <f>Daten!E63</f>
        <v>-</v>
      </c>
      <c r="G44" s="16" t="str">
        <f>Daten!F63</f>
        <v>-</v>
      </c>
      <c r="H44" s="139">
        <f>Daten!G63</f>
        <v>0</v>
      </c>
      <c r="I44" s="139">
        <f>Daten!H63</f>
        <v>11.219999999999999</v>
      </c>
      <c r="J44" s="139">
        <f>Daten!H63</f>
        <v>11.219999999999999</v>
      </c>
      <c r="K44" s="139">
        <f>Daten!I63</f>
        <v>0</v>
      </c>
      <c r="L44" s="139">
        <f>Daten!I63</f>
        <v>0</v>
      </c>
      <c r="M44" s="139">
        <f>Daten!J63</f>
        <v>0</v>
      </c>
      <c r="N44" s="139">
        <f>Daten!J63</f>
        <v>0</v>
      </c>
      <c r="O44" s="147">
        <f>Daten!K63</f>
        <v>0</v>
      </c>
      <c r="P44" s="148">
        <f>Daten!K63</f>
        <v>0</v>
      </c>
    </row>
    <row r="45" spans="1:16" x14ac:dyDescent="0.2">
      <c r="A45" s="12">
        <v>42</v>
      </c>
      <c r="B45" s="72" t="s">
        <v>105</v>
      </c>
      <c r="C45" s="48" t="s">
        <v>110</v>
      </c>
      <c r="D45" s="17" t="str">
        <f>Daten!C63</f>
        <v>ja</v>
      </c>
      <c r="E45" s="17" t="str">
        <f>Daten!D63</f>
        <v>ja</v>
      </c>
      <c r="F45" s="17" t="str">
        <f>Daten!E63</f>
        <v>-</v>
      </c>
      <c r="G45" s="17" t="str">
        <f>Daten!F63</f>
        <v>-</v>
      </c>
      <c r="H45" s="123">
        <f>Daten!G63</f>
        <v>0</v>
      </c>
      <c r="I45" s="123">
        <f>Daten!H63</f>
        <v>11.219999999999999</v>
      </c>
      <c r="J45" s="123">
        <f>Daten!H63</f>
        <v>11.219999999999999</v>
      </c>
      <c r="K45" s="123">
        <f>Daten!I63</f>
        <v>0</v>
      </c>
      <c r="L45" s="123">
        <f>Daten!I63</f>
        <v>0</v>
      </c>
      <c r="M45" s="123">
        <f>Daten!J63</f>
        <v>0</v>
      </c>
      <c r="N45" s="123">
        <f>Daten!J63</f>
        <v>0</v>
      </c>
      <c r="O45" s="147">
        <f>Daten!K63</f>
        <v>0</v>
      </c>
      <c r="P45" s="149">
        <f>Daten!K63</f>
        <v>0</v>
      </c>
    </row>
    <row r="46" spans="1:16" x14ac:dyDescent="0.2">
      <c r="A46" s="12">
        <v>43</v>
      </c>
      <c r="B46" s="72" t="s">
        <v>105</v>
      </c>
      <c r="C46" s="48" t="s">
        <v>169</v>
      </c>
      <c r="D46" s="17"/>
      <c r="E46" s="17"/>
      <c r="F46" s="17"/>
      <c r="G46" s="17"/>
      <c r="H46" s="123"/>
      <c r="I46" s="123"/>
      <c r="J46" s="123"/>
      <c r="K46" s="123"/>
      <c r="L46" s="123"/>
      <c r="M46" s="123"/>
      <c r="N46" s="123"/>
      <c r="O46" s="147"/>
      <c r="P46" s="149"/>
    </row>
    <row r="47" spans="1:16" x14ac:dyDescent="0.2">
      <c r="A47" s="13">
        <v>44</v>
      </c>
      <c r="B47" s="50" t="s">
        <v>105</v>
      </c>
      <c r="C47" s="49" t="s">
        <v>170</v>
      </c>
      <c r="D47" s="18"/>
      <c r="E47" s="18"/>
      <c r="F47" s="18"/>
      <c r="G47" s="18"/>
      <c r="H47" s="146"/>
      <c r="I47" s="146"/>
      <c r="J47" s="146"/>
      <c r="K47" s="146"/>
      <c r="L47" s="146"/>
      <c r="M47" s="146"/>
      <c r="N47" s="146"/>
      <c r="O47" s="150"/>
      <c r="P47" s="149"/>
    </row>
    <row r="48" spans="1:16" x14ac:dyDescent="0.2">
      <c r="A48" s="14">
        <v>51</v>
      </c>
      <c r="B48" s="71" t="s">
        <v>106</v>
      </c>
      <c r="C48" s="74" t="s">
        <v>103</v>
      </c>
      <c r="D48" s="16" t="str">
        <f>Daten!C64</f>
        <v>ja</v>
      </c>
      <c r="E48" s="16" t="str">
        <f>Daten!D64</f>
        <v>ja</v>
      </c>
      <c r="F48" s="16" t="str">
        <f>Daten!E64</f>
        <v>-</v>
      </c>
      <c r="G48" s="16" t="str">
        <f>Daten!F64</f>
        <v>-</v>
      </c>
      <c r="H48" s="139">
        <f>Daten!G64</f>
        <v>0</v>
      </c>
      <c r="I48" s="139">
        <f>Daten!H64</f>
        <v>0</v>
      </c>
      <c r="J48" s="139">
        <f>Daten!H64</f>
        <v>0</v>
      </c>
      <c r="K48" s="139">
        <f>Daten!I64</f>
        <v>23.099999999999998</v>
      </c>
      <c r="L48" s="139">
        <f>Daten!I64</f>
        <v>23.099999999999998</v>
      </c>
      <c r="M48" s="139">
        <f>Daten!J64</f>
        <v>23.1</v>
      </c>
      <c r="N48" s="139">
        <f>Daten!J64</f>
        <v>23.1</v>
      </c>
      <c r="O48" s="147">
        <f>Daten!K64</f>
        <v>23.1</v>
      </c>
      <c r="P48" s="148">
        <f>Daten!K64</f>
        <v>23.1</v>
      </c>
    </row>
    <row r="49" spans="1:16" x14ac:dyDescent="0.2">
      <c r="A49" s="12">
        <v>52</v>
      </c>
      <c r="B49" s="72" t="s">
        <v>106</v>
      </c>
      <c r="C49" s="48" t="s">
        <v>110</v>
      </c>
      <c r="D49" s="17" t="str">
        <f>Daten!C64</f>
        <v>ja</v>
      </c>
      <c r="E49" s="17" t="str">
        <f>Daten!D64</f>
        <v>ja</v>
      </c>
      <c r="F49" s="17" t="str">
        <f>Daten!E64</f>
        <v>-</v>
      </c>
      <c r="G49" s="17" t="str">
        <f>Daten!F64</f>
        <v>-</v>
      </c>
      <c r="H49" s="123">
        <f>Daten!G64</f>
        <v>0</v>
      </c>
      <c r="I49" s="123">
        <f>Daten!H64</f>
        <v>0</v>
      </c>
      <c r="J49" s="123">
        <f>Daten!H64</f>
        <v>0</v>
      </c>
      <c r="K49" s="123">
        <f>Daten!I64</f>
        <v>23.099999999999998</v>
      </c>
      <c r="L49" s="123">
        <f>Daten!I64</f>
        <v>23.099999999999998</v>
      </c>
      <c r="M49" s="123">
        <f>Daten!J64</f>
        <v>23.1</v>
      </c>
      <c r="N49" s="123">
        <f>Daten!J64</f>
        <v>23.1</v>
      </c>
      <c r="O49" s="147">
        <f>Daten!K64</f>
        <v>23.1</v>
      </c>
      <c r="P49" s="149">
        <f>Daten!K64</f>
        <v>23.1</v>
      </c>
    </row>
    <row r="50" spans="1:16" x14ac:dyDescent="0.2">
      <c r="A50" s="12">
        <v>53</v>
      </c>
      <c r="B50" s="72" t="s">
        <v>106</v>
      </c>
      <c r="C50" s="48" t="s">
        <v>169</v>
      </c>
      <c r="D50" s="17"/>
      <c r="E50" s="17"/>
      <c r="F50" s="17"/>
      <c r="G50" s="17"/>
      <c r="H50" s="123"/>
      <c r="I50" s="123"/>
      <c r="J50" s="123"/>
      <c r="K50" s="123"/>
      <c r="L50" s="123"/>
      <c r="M50" s="123"/>
      <c r="N50" s="123"/>
      <c r="O50" s="147"/>
      <c r="P50" s="149"/>
    </row>
    <row r="51" spans="1:16" x14ac:dyDescent="0.2">
      <c r="A51" s="13">
        <v>54</v>
      </c>
      <c r="B51" s="50" t="s">
        <v>106</v>
      </c>
      <c r="C51" s="50" t="s">
        <v>170</v>
      </c>
      <c r="D51" s="18"/>
      <c r="E51" s="18"/>
      <c r="F51" s="18"/>
      <c r="G51" s="18"/>
      <c r="H51" s="146"/>
      <c r="I51" s="146"/>
      <c r="J51" s="146"/>
      <c r="K51" s="146"/>
      <c r="L51" s="146"/>
      <c r="M51" s="146"/>
      <c r="N51" s="146"/>
      <c r="O51" s="150"/>
      <c r="P51" s="151"/>
    </row>
    <row r="52" spans="1:16" x14ac:dyDescent="0.2">
      <c r="A52" s="14">
        <v>61</v>
      </c>
      <c r="B52" s="71" t="s">
        <v>107</v>
      </c>
      <c r="C52" s="74" t="s">
        <v>103</v>
      </c>
      <c r="D52" s="16" t="str">
        <f>Daten!C65</f>
        <v>ja</v>
      </c>
      <c r="E52" s="16" t="str">
        <f>Daten!D65</f>
        <v>ja</v>
      </c>
      <c r="F52" s="16" t="str">
        <f>Daten!E65</f>
        <v>-</v>
      </c>
      <c r="G52" s="31" t="s">
        <v>151</v>
      </c>
      <c r="H52" s="123">
        <f>Daten!G65</f>
        <v>0</v>
      </c>
      <c r="I52" s="123">
        <f>Daten!H65</f>
        <v>0</v>
      </c>
      <c r="J52" s="123">
        <f>Daten!H65</f>
        <v>0</v>
      </c>
      <c r="K52" s="123">
        <f>Daten!I65</f>
        <v>0</v>
      </c>
      <c r="L52" s="123">
        <f>Daten!I65</f>
        <v>0</v>
      </c>
      <c r="M52" s="123">
        <f>Daten!J65</f>
        <v>0</v>
      </c>
      <c r="N52" s="123">
        <f>Daten!J65</f>
        <v>0</v>
      </c>
      <c r="O52" s="147">
        <f>Daten!K65</f>
        <v>31.943999999999999</v>
      </c>
      <c r="P52" s="148">
        <f>Daten!K65</f>
        <v>31.943999999999999</v>
      </c>
    </row>
    <row r="53" spans="1:16" x14ac:dyDescent="0.2">
      <c r="A53" s="12">
        <v>62</v>
      </c>
      <c r="B53" s="72" t="s">
        <v>107</v>
      </c>
      <c r="C53" s="48" t="s">
        <v>110</v>
      </c>
      <c r="D53" s="17" t="str">
        <f>Daten!C65</f>
        <v>ja</v>
      </c>
      <c r="E53" s="17" t="str">
        <f>Daten!D65</f>
        <v>ja</v>
      </c>
      <c r="F53" s="17" t="str">
        <f>Daten!E65</f>
        <v>-</v>
      </c>
      <c r="G53" s="26" t="s">
        <v>151</v>
      </c>
      <c r="H53" s="123">
        <f>Daten!G65</f>
        <v>0</v>
      </c>
      <c r="I53" s="123">
        <f>Daten!H65</f>
        <v>0</v>
      </c>
      <c r="J53" s="123">
        <f>Daten!H65</f>
        <v>0</v>
      </c>
      <c r="K53" s="123">
        <f>Daten!I65</f>
        <v>0</v>
      </c>
      <c r="L53" s="123">
        <f>Daten!I65</f>
        <v>0</v>
      </c>
      <c r="M53" s="123">
        <f>Daten!J65</f>
        <v>0</v>
      </c>
      <c r="N53" s="123">
        <f>Daten!J65</f>
        <v>0</v>
      </c>
      <c r="O53" s="147">
        <f>Daten!K65</f>
        <v>31.943999999999999</v>
      </c>
      <c r="P53" s="149">
        <f>Daten!K65</f>
        <v>31.943999999999999</v>
      </c>
    </row>
    <row r="54" spans="1:16" x14ac:dyDescent="0.2">
      <c r="A54" s="12">
        <v>63</v>
      </c>
      <c r="B54" s="72" t="s">
        <v>107</v>
      </c>
      <c r="C54" s="48" t="s">
        <v>169</v>
      </c>
      <c r="D54" s="17" t="str">
        <f>Daten!C65</f>
        <v>ja</v>
      </c>
      <c r="E54" s="17" t="str">
        <f>Daten!D65</f>
        <v>ja</v>
      </c>
      <c r="F54" s="17" t="str">
        <f>Daten!E65</f>
        <v>-</v>
      </c>
      <c r="G54" s="152">
        <v>15</v>
      </c>
      <c r="H54" s="123">
        <f>Daten!G65</f>
        <v>0</v>
      </c>
      <c r="I54" s="123">
        <f>Daten!H65</f>
        <v>0</v>
      </c>
      <c r="J54" s="123">
        <f>Daten!H65</f>
        <v>0</v>
      </c>
      <c r="K54" s="123">
        <f>Daten!I65</f>
        <v>0</v>
      </c>
      <c r="L54" s="123">
        <f>Daten!I65</f>
        <v>0</v>
      </c>
      <c r="M54" s="123">
        <f>Daten!J65</f>
        <v>0</v>
      </c>
      <c r="N54" s="123">
        <f>Daten!J65</f>
        <v>0</v>
      </c>
      <c r="O54" s="147">
        <f>Daten!K65</f>
        <v>31.943999999999999</v>
      </c>
      <c r="P54" s="149">
        <f>Daten!K65</f>
        <v>31.943999999999999</v>
      </c>
    </row>
    <row r="55" spans="1:16" x14ac:dyDescent="0.2">
      <c r="A55" s="13">
        <v>64</v>
      </c>
      <c r="B55" s="50" t="s">
        <v>107</v>
      </c>
      <c r="C55" s="49" t="s">
        <v>170</v>
      </c>
      <c r="D55" s="18" t="str">
        <f>Daten!C65</f>
        <v>ja</v>
      </c>
      <c r="E55" s="18" t="str">
        <f>Daten!D65</f>
        <v>ja</v>
      </c>
      <c r="F55" s="18" t="str">
        <f>Daten!E65</f>
        <v>-</v>
      </c>
      <c r="G55" s="18" t="s">
        <v>151</v>
      </c>
      <c r="H55" s="146">
        <f>Daten!G65</f>
        <v>0</v>
      </c>
      <c r="I55" s="146">
        <f>Daten!H65</f>
        <v>0</v>
      </c>
      <c r="J55" s="146">
        <f>Daten!H65</f>
        <v>0</v>
      </c>
      <c r="K55" s="146">
        <f>Daten!I65</f>
        <v>0</v>
      </c>
      <c r="L55" s="146">
        <f>Daten!I65</f>
        <v>0</v>
      </c>
      <c r="M55" s="146">
        <f>Daten!J65</f>
        <v>0</v>
      </c>
      <c r="N55" s="146">
        <f>Daten!J65</f>
        <v>0</v>
      </c>
      <c r="O55" s="150">
        <f>Daten!K65</f>
        <v>31.943999999999999</v>
      </c>
      <c r="P55" s="151">
        <f>Daten!K65</f>
        <v>31.943999999999999</v>
      </c>
    </row>
    <row r="56" spans="1:16" x14ac:dyDescent="0.2">
      <c r="A56" s="5">
        <v>1</v>
      </c>
      <c r="B56" s="5">
        <v>2</v>
      </c>
      <c r="C56" s="5">
        <v>3</v>
      </c>
      <c r="D56" s="5">
        <v>4</v>
      </c>
      <c r="E56" s="5">
        <v>5</v>
      </c>
      <c r="F56" s="5">
        <v>6</v>
      </c>
      <c r="G56" s="5">
        <v>7</v>
      </c>
      <c r="H56" s="5">
        <v>8</v>
      </c>
      <c r="I56" s="5">
        <v>9</v>
      </c>
      <c r="J56" s="5">
        <v>10</v>
      </c>
      <c r="K56" s="5">
        <v>11</v>
      </c>
      <c r="L56" s="5">
        <v>12</v>
      </c>
      <c r="M56" s="5">
        <v>13</v>
      </c>
      <c r="N56" s="5">
        <v>14</v>
      </c>
      <c r="O56" s="5">
        <v>15</v>
      </c>
      <c r="P56" s="5">
        <v>16</v>
      </c>
    </row>
    <row r="59" spans="1:16" x14ac:dyDescent="0.2">
      <c r="A59" s="58" t="s">
        <v>177</v>
      </c>
      <c r="F59" s="69" t="s">
        <v>176</v>
      </c>
    </row>
    <row r="61" spans="1:16" x14ac:dyDescent="0.2">
      <c r="A61" s="90">
        <f>A22</f>
        <v>0</v>
      </c>
      <c r="F61" s="94">
        <f>Formular_LFS!O54</f>
        <v>0</v>
      </c>
    </row>
    <row r="62" spans="1:16" x14ac:dyDescent="0.2">
      <c r="A62" s="89">
        <f>VLOOKUP(VALUE(A61),$A$63:$B$1502,2,TRUE)</f>
        <v>8</v>
      </c>
      <c r="B62" s="91" t="s">
        <v>179</v>
      </c>
      <c r="F62" s="89">
        <f>VLOOKUP(F61,$F$63:$G$1502,2,TRUE)</f>
        <v>0</v>
      </c>
      <c r="G62" s="95" t="s">
        <v>178</v>
      </c>
    </row>
    <row r="63" spans="1:16" ht="12" customHeight="1" x14ac:dyDescent="0.2">
      <c r="A63" s="87">
        <f t="shared" ref="A63:A126" si="6">C63/60/24</f>
        <v>0</v>
      </c>
      <c r="B63" s="4">
        <v>8</v>
      </c>
      <c r="C63" s="5">
        <v>0</v>
      </c>
      <c r="F63" s="94">
        <v>0</v>
      </c>
      <c r="G63" s="4">
        <v>0</v>
      </c>
      <c r="I63" s="700"/>
      <c r="J63" s="700"/>
    </row>
    <row r="64" spans="1:16" x14ac:dyDescent="0.2">
      <c r="A64" s="87">
        <f t="shared" si="6"/>
        <v>6.9444444444444447E-4</v>
      </c>
      <c r="B64" s="4">
        <v>8</v>
      </c>
      <c r="C64" s="5">
        <v>1</v>
      </c>
      <c r="F64" s="94">
        <v>0.500694444444444</v>
      </c>
      <c r="G64" s="4">
        <v>1</v>
      </c>
      <c r="I64" s="5"/>
    </row>
    <row r="65" spans="1:10" x14ac:dyDescent="0.2">
      <c r="A65" s="87">
        <f t="shared" si="6"/>
        <v>1.3888888888888889E-3</v>
      </c>
      <c r="B65" s="4">
        <v>8</v>
      </c>
      <c r="C65" s="5">
        <v>2</v>
      </c>
      <c r="F65" s="94">
        <v>1.5006944444444399</v>
      </c>
      <c r="G65" s="4">
        <v>2</v>
      </c>
      <c r="I65" s="5"/>
      <c r="J65" s="93"/>
    </row>
    <row r="66" spans="1:10" x14ac:dyDescent="0.2">
      <c r="A66" s="87">
        <f t="shared" si="6"/>
        <v>2.0833333333333333E-3</v>
      </c>
      <c r="B66" s="4">
        <v>8</v>
      </c>
      <c r="C66" s="5">
        <v>3</v>
      </c>
      <c r="F66" s="94">
        <v>2.5006944444444401</v>
      </c>
      <c r="G66" s="4">
        <v>3</v>
      </c>
      <c r="I66" s="5"/>
      <c r="J66" s="93"/>
    </row>
    <row r="67" spans="1:10" x14ac:dyDescent="0.2">
      <c r="A67" s="87">
        <f t="shared" si="6"/>
        <v>2.7777777777777779E-3</v>
      </c>
      <c r="B67" s="4">
        <v>8</v>
      </c>
      <c r="C67" s="5">
        <v>4</v>
      </c>
      <c r="F67" s="94">
        <v>3.5006944444444299</v>
      </c>
      <c r="G67" s="4">
        <v>4</v>
      </c>
      <c r="I67" s="5"/>
    </row>
    <row r="68" spans="1:10" x14ac:dyDescent="0.2">
      <c r="A68" s="87">
        <f t="shared" si="6"/>
        <v>3.472222222222222E-3</v>
      </c>
      <c r="B68" s="4">
        <v>8</v>
      </c>
      <c r="C68" s="5">
        <v>5</v>
      </c>
      <c r="F68" s="94">
        <v>4.5006944444444201</v>
      </c>
      <c r="G68" s="4">
        <v>5</v>
      </c>
      <c r="I68" s="5"/>
    </row>
    <row r="69" spans="1:10" x14ac:dyDescent="0.2">
      <c r="A69" s="87">
        <f t="shared" si="6"/>
        <v>4.1666666666666666E-3</v>
      </c>
      <c r="B69" s="4">
        <v>8</v>
      </c>
      <c r="C69" s="5">
        <v>6</v>
      </c>
      <c r="F69" s="94">
        <v>5.5006944444444201</v>
      </c>
      <c r="G69" s="4">
        <v>6</v>
      </c>
      <c r="I69" s="5"/>
    </row>
    <row r="70" spans="1:10" x14ac:dyDescent="0.2">
      <c r="A70" s="87">
        <f t="shared" si="6"/>
        <v>4.8611111111111112E-3</v>
      </c>
      <c r="B70" s="4">
        <v>8</v>
      </c>
      <c r="C70" s="5">
        <v>7</v>
      </c>
      <c r="F70" s="94">
        <v>6.5006944444444201</v>
      </c>
      <c r="G70" s="4">
        <v>7</v>
      </c>
      <c r="I70" s="5"/>
    </row>
    <row r="71" spans="1:10" x14ac:dyDescent="0.2">
      <c r="A71" s="87">
        <f t="shared" si="6"/>
        <v>5.5555555555555558E-3</v>
      </c>
      <c r="B71" s="4">
        <v>8</v>
      </c>
      <c r="C71" s="5">
        <v>8</v>
      </c>
      <c r="F71" s="94">
        <v>7.5006944444444104</v>
      </c>
      <c r="G71" s="4">
        <v>8</v>
      </c>
      <c r="I71" s="5"/>
    </row>
    <row r="72" spans="1:10" x14ac:dyDescent="0.2">
      <c r="A72" s="87">
        <f t="shared" si="6"/>
        <v>6.2499999999999995E-3</v>
      </c>
      <c r="B72" s="4">
        <v>8</v>
      </c>
      <c r="C72" s="5">
        <v>9</v>
      </c>
      <c r="F72" s="94">
        <v>8.5006944444444095</v>
      </c>
      <c r="G72" s="4">
        <v>9</v>
      </c>
      <c r="I72" s="5"/>
    </row>
    <row r="73" spans="1:10" x14ac:dyDescent="0.2">
      <c r="A73" s="87">
        <f t="shared" si="6"/>
        <v>6.9444444444444441E-3</v>
      </c>
      <c r="B73" s="4">
        <v>8</v>
      </c>
      <c r="C73" s="5">
        <v>10</v>
      </c>
      <c r="F73" s="94">
        <v>9.5006944444444006</v>
      </c>
      <c r="G73" s="4">
        <v>10</v>
      </c>
      <c r="I73" s="5"/>
    </row>
    <row r="74" spans="1:10" x14ac:dyDescent="0.2">
      <c r="A74" s="87">
        <f t="shared" si="6"/>
        <v>7.6388888888888886E-3</v>
      </c>
      <c r="B74" s="4">
        <v>8</v>
      </c>
      <c r="C74" s="5">
        <v>11</v>
      </c>
      <c r="F74" s="94">
        <v>10.500694444444401</v>
      </c>
      <c r="G74" s="4">
        <v>11</v>
      </c>
      <c r="I74" s="5"/>
    </row>
    <row r="75" spans="1:10" x14ac:dyDescent="0.2">
      <c r="A75" s="87">
        <f t="shared" si="6"/>
        <v>8.3333333333333332E-3</v>
      </c>
      <c r="B75" s="4">
        <v>8</v>
      </c>
      <c r="C75" s="5">
        <v>12</v>
      </c>
      <c r="F75" s="94">
        <v>11.500694444444401</v>
      </c>
      <c r="G75" s="4">
        <v>12</v>
      </c>
      <c r="I75" s="5"/>
    </row>
    <row r="76" spans="1:10" x14ac:dyDescent="0.2">
      <c r="A76" s="87">
        <f t="shared" si="6"/>
        <v>9.0277777777777787E-3</v>
      </c>
      <c r="B76" s="4">
        <v>8</v>
      </c>
      <c r="C76" s="5">
        <v>13</v>
      </c>
      <c r="F76" s="94">
        <v>12.500694444444401</v>
      </c>
      <c r="G76" s="4">
        <v>13</v>
      </c>
      <c r="I76" s="5"/>
    </row>
    <row r="77" spans="1:10" x14ac:dyDescent="0.2">
      <c r="A77" s="87">
        <f t="shared" si="6"/>
        <v>9.7222222222222224E-3</v>
      </c>
      <c r="B77" s="4">
        <v>8</v>
      </c>
      <c r="C77" s="5">
        <v>14</v>
      </c>
      <c r="F77" s="94">
        <v>13.500694444444299</v>
      </c>
      <c r="G77" s="4">
        <v>14</v>
      </c>
      <c r="I77" s="5"/>
    </row>
    <row r="78" spans="1:10" x14ac:dyDescent="0.2">
      <c r="A78" s="87">
        <f t="shared" si="6"/>
        <v>1.0416666666666666E-2</v>
      </c>
      <c r="B78" s="4">
        <v>8</v>
      </c>
      <c r="C78" s="5">
        <v>15</v>
      </c>
      <c r="F78" s="94">
        <v>14.500694444444299</v>
      </c>
      <c r="G78" s="4">
        <v>15</v>
      </c>
      <c r="I78" s="5"/>
    </row>
    <row r="79" spans="1:10" x14ac:dyDescent="0.2">
      <c r="A79" s="87">
        <f t="shared" si="6"/>
        <v>1.1111111111111112E-2</v>
      </c>
      <c r="B79" s="4">
        <v>8</v>
      </c>
      <c r="C79" s="5">
        <v>16</v>
      </c>
      <c r="F79" s="94">
        <v>15.500694444444299</v>
      </c>
      <c r="G79" s="4">
        <v>16</v>
      </c>
      <c r="I79" s="5"/>
    </row>
    <row r="80" spans="1:10" x14ac:dyDescent="0.2">
      <c r="A80" s="87">
        <f t="shared" si="6"/>
        <v>1.1805555555555555E-2</v>
      </c>
      <c r="B80" s="4">
        <v>8</v>
      </c>
      <c r="C80" s="5">
        <v>17</v>
      </c>
      <c r="F80" s="94">
        <v>16.500694444444299</v>
      </c>
      <c r="G80" s="4">
        <v>17</v>
      </c>
      <c r="I80" s="5"/>
    </row>
    <row r="81" spans="1:9" x14ac:dyDescent="0.2">
      <c r="A81" s="87">
        <f t="shared" si="6"/>
        <v>1.2499999999999999E-2</v>
      </c>
      <c r="B81" s="4">
        <v>8</v>
      </c>
      <c r="C81" s="5">
        <v>18</v>
      </c>
      <c r="F81" s="94">
        <v>17.500694444444299</v>
      </c>
      <c r="G81" s="4">
        <v>18</v>
      </c>
      <c r="I81" s="5"/>
    </row>
    <row r="82" spans="1:9" x14ac:dyDescent="0.2">
      <c r="A82" s="87">
        <f t="shared" si="6"/>
        <v>1.3194444444444444E-2</v>
      </c>
      <c r="B82" s="4">
        <v>8</v>
      </c>
      <c r="C82" s="5">
        <v>19</v>
      </c>
      <c r="F82" s="94">
        <v>18.500694444444299</v>
      </c>
      <c r="G82" s="4">
        <v>19</v>
      </c>
      <c r="I82" s="5"/>
    </row>
    <row r="83" spans="1:9" x14ac:dyDescent="0.2">
      <c r="A83" s="87">
        <f t="shared" si="6"/>
        <v>1.3888888888888888E-2</v>
      </c>
      <c r="B83" s="4">
        <v>8</v>
      </c>
      <c r="C83" s="5">
        <v>20</v>
      </c>
      <c r="F83" s="94">
        <v>19.500694444444299</v>
      </c>
      <c r="G83" s="4">
        <v>20</v>
      </c>
      <c r="I83" s="5"/>
    </row>
    <row r="84" spans="1:9" x14ac:dyDescent="0.2">
      <c r="A84" s="87">
        <f t="shared" si="6"/>
        <v>1.4583333333333332E-2</v>
      </c>
      <c r="B84" s="4">
        <v>8</v>
      </c>
      <c r="C84" s="5">
        <v>21</v>
      </c>
      <c r="F84" s="94">
        <v>20.500694444444299</v>
      </c>
      <c r="G84" s="4">
        <v>21</v>
      </c>
      <c r="I84" s="5"/>
    </row>
    <row r="85" spans="1:9" x14ac:dyDescent="0.2">
      <c r="A85" s="87">
        <f t="shared" si="6"/>
        <v>1.5277777777777777E-2</v>
      </c>
      <c r="B85" s="4">
        <v>8</v>
      </c>
      <c r="C85" s="5">
        <v>22</v>
      </c>
      <c r="F85" s="94">
        <v>21.500694444444299</v>
      </c>
      <c r="G85" s="4">
        <v>22</v>
      </c>
      <c r="I85" s="5"/>
    </row>
    <row r="86" spans="1:9" x14ac:dyDescent="0.2">
      <c r="A86" s="87">
        <f t="shared" si="6"/>
        <v>1.5972222222222224E-2</v>
      </c>
      <c r="B86" s="4">
        <v>8</v>
      </c>
      <c r="C86" s="5">
        <v>23</v>
      </c>
      <c r="F86" s="94">
        <v>22.500694444444299</v>
      </c>
      <c r="G86" s="4">
        <v>23</v>
      </c>
      <c r="I86" s="5"/>
    </row>
    <row r="87" spans="1:9" x14ac:dyDescent="0.2">
      <c r="A87" s="87">
        <f t="shared" si="6"/>
        <v>1.6666666666666666E-2</v>
      </c>
      <c r="B87" s="4">
        <v>8</v>
      </c>
      <c r="C87" s="5">
        <v>24</v>
      </c>
      <c r="F87" s="94">
        <v>23.500694444444299</v>
      </c>
      <c r="G87" s="4">
        <v>24</v>
      </c>
      <c r="I87" s="5"/>
    </row>
    <row r="88" spans="1:9" x14ac:dyDescent="0.2">
      <c r="A88" s="87">
        <f t="shared" si="6"/>
        <v>1.7361111111111112E-2</v>
      </c>
      <c r="B88" s="4">
        <v>8</v>
      </c>
      <c r="C88" s="5">
        <v>25</v>
      </c>
      <c r="F88" s="94">
        <v>24.500694444444299</v>
      </c>
      <c r="G88" s="4">
        <v>25</v>
      </c>
      <c r="I88" s="5"/>
    </row>
    <row r="89" spans="1:9" x14ac:dyDescent="0.2">
      <c r="A89" s="87">
        <f t="shared" si="6"/>
        <v>1.8055555555555557E-2</v>
      </c>
      <c r="B89" s="4">
        <v>8</v>
      </c>
      <c r="C89" s="5">
        <v>26</v>
      </c>
      <c r="F89" s="94">
        <v>25.500694444444299</v>
      </c>
      <c r="G89" s="4">
        <v>26</v>
      </c>
      <c r="I89" s="5"/>
    </row>
    <row r="90" spans="1:9" x14ac:dyDescent="0.2">
      <c r="A90" s="87">
        <f t="shared" si="6"/>
        <v>1.8749999999999999E-2</v>
      </c>
      <c r="B90" s="4">
        <v>8</v>
      </c>
      <c r="C90" s="5">
        <v>27</v>
      </c>
      <c r="F90" s="94">
        <v>26.500694444444299</v>
      </c>
      <c r="G90" s="4">
        <v>27</v>
      </c>
      <c r="I90" s="5"/>
    </row>
    <row r="91" spans="1:9" x14ac:dyDescent="0.2">
      <c r="A91" s="87">
        <f t="shared" si="6"/>
        <v>1.9444444444444445E-2</v>
      </c>
      <c r="B91" s="4">
        <v>8</v>
      </c>
      <c r="C91" s="5">
        <v>28</v>
      </c>
      <c r="F91" s="94">
        <v>27.500694444444299</v>
      </c>
      <c r="G91" s="4">
        <v>28</v>
      </c>
      <c r="I91" s="5"/>
    </row>
    <row r="92" spans="1:9" x14ac:dyDescent="0.2">
      <c r="A92" s="87">
        <f t="shared" si="6"/>
        <v>2.013888888888889E-2</v>
      </c>
      <c r="B92" s="4">
        <v>8</v>
      </c>
      <c r="C92" s="5">
        <v>29</v>
      </c>
      <c r="F92" s="94">
        <v>28.500694444444299</v>
      </c>
      <c r="G92" s="4">
        <v>29</v>
      </c>
      <c r="I92" s="5"/>
    </row>
    <row r="93" spans="1:9" x14ac:dyDescent="0.2">
      <c r="A93" s="87">
        <f t="shared" si="6"/>
        <v>2.0833333333333332E-2</v>
      </c>
      <c r="B93" s="4">
        <v>8</v>
      </c>
      <c r="C93" s="5">
        <v>30</v>
      </c>
      <c r="F93" s="94">
        <v>29.500694444444299</v>
      </c>
      <c r="G93" s="4">
        <v>30</v>
      </c>
      <c r="I93" s="5"/>
    </row>
    <row r="94" spans="1:9" x14ac:dyDescent="0.2">
      <c r="A94" s="87">
        <f t="shared" si="6"/>
        <v>2.1527777777777781E-2</v>
      </c>
      <c r="B94" s="4">
        <v>8</v>
      </c>
      <c r="C94" s="5">
        <v>31</v>
      </c>
      <c r="F94" s="94">
        <v>30.500694444444299</v>
      </c>
      <c r="G94" s="4">
        <v>31</v>
      </c>
      <c r="I94" s="5"/>
    </row>
    <row r="95" spans="1:9" x14ac:dyDescent="0.2">
      <c r="A95" s="87">
        <f t="shared" si="6"/>
        <v>2.2222222222222223E-2</v>
      </c>
      <c r="B95" s="4">
        <v>8</v>
      </c>
      <c r="C95" s="5">
        <v>32</v>
      </c>
      <c r="F95" s="94">
        <v>31.500694444444299</v>
      </c>
      <c r="G95" s="4">
        <v>32</v>
      </c>
      <c r="I95" s="5"/>
    </row>
    <row r="96" spans="1:9" x14ac:dyDescent="0.2">
      <c r="A96" s="87">
        <f t="shared" si="6"/>
        <v>2.2916666666666669E-2</v>
      </c>
      <c r="B96" s="4">
        <v>8</v>
      </c>
      <c r="C96" s="5">
        <v>33</v>
      </c>
      <c r="F96" s="94">
        <v>32.500694444444299</v>
      </c>
      <c r="G96" s="4">
        <v>33</v>
      </c>
      <c r="I96" s="5"/>
    </row>
    <row r="97" spans="1:9" x14ac:dyDescent="0.2">
      <c r="A97" s="87">
        <f t="shared" si="6"/>
        <v>2.361111111111111E-2</v>
      </c>
      <c r="B97" s="4">
        <v>8</v>
      </c>
      <c r="C97" s="5">
        <v>34</v>
      </c>
      <c r="F97" s="94">
        <v>33.500694444444299</v>
      </c>
      <c r="G97" s="4">
        <v>34</v>
      </c>
      <c r="I97" s="5"/>
    </row>
    <row r="98" spans="1:9" x14ac:dyDescent="0.2">
      <c r="A98" s="87">
        <f t="shared" si="6"/>
        <v>2.4305555555555556E-2</v>
      </c>
      <c r="B98" s="4">
        <v>8</v>
      </c>
      <c r="C98" s="5">
        <v>35</v>
      </c>
      <c r="F98" s="94">
        <v>34.500694444444299</v>
      </c>
      <c r="G98" s="4">
        <v>35</v>
      </c>
      <c r="I98" s="5"/>
    </row>
    <row r="99" spans="1:9" x14ac:dyDescent="0.2">
      <c r="A99" s="87">
        <f t="shared" si="6"/>
        <v>2.4999999999999998E-2</v>
      </c>
      <c r="B99" s="4">
        <v>8</v>
      </c>
      <c r="C99" s="5">
        <v>36</v>
      </c>
      <c r="F99" s="94">
        <v>35.500694444444299</v>
      </c>
      <c r="G99" s="4">
        <v>36</v>
      </c>
      <c r="I99" s="5"/>
    </row>
    <row r="100" spans="1:9" x14ac:dyDescent="0.2">
      <c r="A100" s="87">
        <f t="shared" si="6"/>
        <v>2.5694444444444447E-2</v>
      </c>
      <c r="B100" s="4">
        <v>8</v>
      </c>
      <c r="C100" s="5">
        <v>37</v>
      </c>
      <c r="F100" s="94">
        <v>36.500694444444299</v>
      </c>
      <c r="G100" s="4">
        <v>37</v>
      </c>
      <c r="I100" s="5"/>
    </row>
    <row r="101" spans="1:9" x14ac:dyDescent="0.2">
      <c r="A101" s="87">
        <f t="shared" si="6"/>
        <v>2.6388888888888889E-2</v>
      </c>
      <c r="B101" s="4">
        <v>8</v>
      </c>
      <c r="C101" s="5">
        <v>38</v>
      </c>
      <c r="F101" s="94">
        <v>37.500694444444299</v>
      </c>
      <c r="G101" s="4">
        <v>38</v>
      </c>
      <c r="I101" s="5"/>
    </row>
    <row r="102" spans="1:9" x14ac:dyDescent="0.2">
      <c r="A102" s="87">
        <f t="shared" si="6"/>
        <v>2.7083333333333334E-2</v>
      </c>
      <c r="B102" s="4">
        <v>8</v>
      </c>
      <c r="C102" s="5">
        <v>39</v>
      </c>
      <c r="F102" s="94">
        <v>38.5006944444442</v>
      </c>
      <c r="G102" s="4">
        <v>39</v>
      </c>
      <c r="I102" s="5"/>
    </row>
    <row r="103" spans="1:9" x14ac:dyDescent="0.2">
      <c r="A103" s="87">
        <f t="shared" si="6"/>
        <v>2.7777777777777776E-2</v>
      </c>
      <c r="B103" s="4">
        <v>8</v>
      </c>
      <c r="C103" s="5">
        <v>40</v>
      </c>
      <c r="F103" s="94">
        <v>39.5006944444442</v>
      </c>
      <c r="G103" s="4">
        <v>40</v>
      </c>
      <c r="I103" s="5"/>
    </row>
    <row r="104" spans="1:9" x14ac:dyDescent="0.2">
      <c r="A104" s="87">
        <f t="shared" si="6"/>
        <v>2.8472222222222222E-2</v>
      </c>
      <c r="B104" s="4">
        <v>8</v>
      </c>
      <c r="C104" s="5">
        <v>41</v>
      </c>
      <c r="F104" s="94">
        <v>40.5006944444442</v>
      </c>
      <c r="G104" s="4">
        <v>41</v>
      </c>
      <c r="I104" s="5"/>
    </row>
    <row r="105" spans="1:9" x14ac:dyDescent="0.2">
      <c r="A105" s="87">
        <f t="shared" si="6"/>
        <v>2.9166666666666664E-2</v>
      </c>
      <c r="B105" s="4">
        <v>8</v>
      </c>
      <c r="C105" s="5">
        <v>42</v>
      </c>
      <c r="F105" s="94">
        <v>41.5006944444442</v>
      </c>
      <c r="G105" s="4">
        <v>42</v>
      </c>
      <c r="I105" s="5"/>
    </row>
    <row r="106" spans="1:9" x14ac:dyDescent="0.2">
      <c r="A106" s="87">
        <f t="shared" si="6"/>
        <v>2.9861111111111113E-2</v>
      </c>
      <c r="B106" s="4">
        <v>8</v>
      </c>
      <c r="C106" s="5">
        <v>43</v>
      </c>
      <c r="F106" s="94">
        <v>42.5006944444442</v>
      </c>
      <c r="G106" s="4">
        <v>43</v>
      </c>
      <c r="I106" s="5"/>
    </row>
    <row r="107" spans="1:9" x14ac:dyDescent="0.2">
      <c r="A107" s="87">
        <f t="shared" si="6"/>
        <v>3.0555555555555555E-2</v>
      </c>
      <c r="B107" s="4">
        <v>8</v>
      </c>
      <c r="C107" s="5">
        <v>44</v>
      </c>
      <c r="F107" s="94">
        <v>43.5006944444442</v>
      </c>
      <c r="G107" s="4">
        <v>44</v>
      </c>
      <c r="I107" s="5"/>
    </row>
    <row r="108" spans="1:9" x14ac:dyDescent="0.2">
      <c r="A108" s="87">
        <f t="shared" si="6"/>
        <v>3.125E-2</v>
      </c>
      <c r="B108" s="4">
        <v>8</v>
      </c>
      <c r="C108" s="5">
        <v>45</v>
      </c>
      <c r="F108" s="94">
        <v>44.5006944444442</v>
      </c>
      <c r="G108" s="4">
        <v>45</v>
      </c>
      <c r="I108" s="5"/>
    </row>
    <row r="109" spans="1:9" x14ac:dyDescent="0.2">
      <c r="A109" s="87">
        <f t="shared" si="6"/>
        <v>3.1944444444444449E-2</v>
      </c>
      <c r="B109" s="4">
        <v>8</v>
      </c>
      <c r="C109" s="5">
        <v>46</v>
      </c>
      <c r="F109" s="94">
        <v>45.5006944444442</v>
      </c>
      <c r="G109" s="4">
        <v>46</v>
      </c>
      <c r="I109" s="5"/>
    </row>
    <row r="110" spans="1:9" x14ac:dyDescent="0.2">
      <c r="A110" s="87">
        <f t="shared" si="6"/>
        <v>3.2638888888888891E-2</v>
      </c>
      <c r="B110" s="4">
        <v>8</v>
      </c>
      <c r="C110" s="5">
        <v>47</v>
      </c>
      <c r="F110" s="94">
        <v>46.5006944444442</v>
      </c>
      <c r="G110" s="4">
        <v>47</v>
      </c>
      <c r="I110" s="5"/>
    </row>
    <row r="111" spans="1:9" x14ac:dyDescent="0.2">
      <c r="A111" s="87">
        <f t="shared" si="6"/>
        <v>3.3333333333333333E-2</v>
      </c>
      <c r="B111" s="4">
        <v>8</v>
      </c>
      <c r="C111" s="5">
        <v>48</v>
      </c>
      <c r="F111" s="94">
        <v>47.5006944444442</v>
      </c>
      <c r="G111" s="4">
        <v>48</v>
      </c>
      <c r="I111" s="5"/>
    </row>
    <row r="112" spans="1:9" x14ac:dyDescent="0.2">
      <c r="A112" s="87">
        <f t="shared" si="6"/>
        <v>3.4027777777777775E-2</v>
      </c>
      <c r="B112" s="4">
        <v>8</v>
      </c>
      <c r="C112" s="5">
        <v>49</v>
      </c>
      <c r="F112" s="94">
        <v>48.5006944444442</v>
      </c>
      <c r="G112" s="4">
        <v>49</v>
      </c>
      <c r="I112" s="5"/>
    </row>
    <row r="113" spans="1:9" x14ac:dyDescent="0.2">
      <c r="A113" s="87">
        <f t="shared" si="6"/>
        <v>3.4722222222222224E-2</v>
      </c>
      <c r="B113" s="4">
        <v>8</v>
      </c>
      <c r="C113" s="5">
        <v>50</v>
      </c>
      <c r="F113" s="94">
        <v>49.5006944444442</v>
      </c>
      <c r="G113" s="4">
        <v>50</v>
      </c>
      <c r="I113" s="5"/>
    </row>
    <row r="114" spans="1:9" x14ac:dyDescent="0.2">
      <c r="A114" s="87">
        <f t="shared" si="6"/>
        <v>3.5416666666666666E-2</v>
      </c>
      <c r="B114" s="4">
        <v>8</v>
      </c>
      <c r="C114" s="5">
        <v>51</v>
      </c>
      <c r="F114" s="94">
        <v>50.5006944444442</v>
      </c>
      <c r="G114" s="4">
        <v>51</v>
      </c>
      <c r="I114" s="5"/>
    </row>
    <row r="115" spans="1:9" x14ac:dyDescent="0.2">
      <c r="A115" s="87">
        <f t="shared" si="6"/>
        <v>3.6111111111111115E-2</v>
      </c>
      <c r="B115" s="4">
        <v>8</v>
      </c>
      <c r="C115" s="5">
        <v>52</v>
      </c>
      <c r="F115" s="94">
        <v>51.5006944444442</v>
      </c>
      <c r="G115" s="4">
        <v>52</v>
      </c>
      <c r="I115" s="5"/>
    </row>
    <row r="116" spans="1:9" x14ac:dyDescent="0.2">
      <c r="A116" s="87">
        <f t="shared" si="6"/>
        <v>3.6805555555555557E-2</v>
      </c>
      <c r="B116" s="4">
        <v>8</v>
      </c>
      <c r="C116" s="5">
        <v>53</v>
      </c>
      <c r="F116" s="94">
        <v>52.5006944444442</v>
      </c>
      <c r="G116" s="4">
        <v>53</v>
      </c>
      <c r="I116" s="5"/>
    </row>
    <row r="117" spans="1:9" x14ac:dyDescent="0.2">
      <c r="A117" s="87">
        <f t="shared" si="6"/>
        <v>3.7499999999999999E-2</v>
      </c>
      <c r="B117" s="4">
        <v>8</v>
      </c>
      <c r="C117" s="5">
        <v>54</v>
      </c>
      <c r="F117" s="94">
        <v>53.5006944444442</v>
      </c>
      <c r="G117" s="4">
        <v>54</v>
      </c>
      <c r="I117" s="5"/>
    </row>
    <row r="118" spans="1:9" x14ac:dyDescent="0.2">
      <c r="A118" s="87">
        <f t="shared" si="6"/>
        <v>3.8194444444444441E-2</v>
      </c>
      <c r="B118" s="4">
        <v>8</v>
      </c>
      <c r="C118" s="5">
        <v>55</v>
      </c>
      <c r="F118" s="94">
        <v>54.5006944444442</v>
      </c>
      <c r="G118" s="4">
        <v>55</v>
      </c>
      <c r="I118" s="5"/>
    </row>
    <row r="119" spans="1:9" x14ac:dyDescent="0.2">
      <c r="A119" s="87">
        <f t="shared" si="6"/>
        <v>3.888888888888889E-2</v>
      </c>
      <c r="B119" s="4">
        <v>8</v>
      </c>
      <c r="C119" s="5">
        <v>56</v>
      </c>
      <c r="F119" s="94">
        <v>55.5006944444442</v>
      </c>
      <c r="G119" s="4">
        <v>56</v>
      </c>
      <c r="I119" s="5"/>
    </row>
    <row r="120" spans="1:9" x14ac:dyDescent="0.2">
      <c r="A120" s="87">
        <f t="shared" si="6"/>
        <v>3.9583333333333331E-2</v>
      </c>
      <c r="B120" s="4">
        <v>8</v>
      </c>
      <c r="C120" s="5">
        <v>57</v>
      </c>
      <c r="F120" s="94">
        <v>56.5006944444442</v>
      </c>
      <c r="G120" s="4">
        <v>57</v>
      </c>
      <c r="I120" s="5"/>
    </row>
    <row r="121" spans="1:9" x14ac:dyDescent="0.2">
      <c r="A121" s="87">
        <f t="shared" si="6"/>
        <v>4.027777777777778E-2</v>
      </c>
      <c r="B121" s="4">
        <v>8</v>
      </c>
      <c r="C121" s="5">
        <v>58</v>
      </c>
      <c r="F121" s="94">
        <v>57.5006944444442</v>
      </c>
      <c r="G121" s="4">
        <v>58</v>
      </c>
      <c r="I121" s="5"/>
    </row>
    <row r="122" spans="1:9" x14ac:dyDescent="0.2">
      <c r="A122" s="87">
        <f t="shared" si="6"/>
        <v>4.0972222222222222E-2</v>
      </c>
      <c r="B122" s="4">
        <v>8</v>
      </c>
      <c r="C122" s="5">
        <v>59</v>
      </c>
      <c r="F122" s="94">
        <v>58.5006944444442</v>
      </c>
      <c r="G122" s="4">
        <v>59</v>
      </c>
      <c r="I122" s="5"/>
    </row>
    <row r="123" spans="1:9" x14ac:dyDescent="0.2">
      <c r="A123" s="87">
        <f t="shared" si="6"/>
        <v>4.1666666666666664E-2</v>
      </c>
      <c r="B123" s="4">
        <v>8</v>
      </c>
      <c r="C123" s="5">
        <v>60</v>
      </c>
      <c r="F123" s="94">
        <v>59.5006944444442</v>
      </c>
      <c r="G123" s="4">
        <v>60</v>
      </c>
      <c r="I123" s="5"/>
    </row>
    <row r="124" spans="1:9" x14ac:dyDescent="0.2">
      <c r="A124" s="87">
        <f t="shared" si="6"/>
        <v>4.2361111111111106E-2</v>
      </c>
      <c r="B124" s="4">
        <v>8</v>
      </c>
      <c r="C124" s="5">
        <v>61</v>
      </c>
      <c r="F124" s="94">
        <v>60.5006944444442</v>
      </c>
      <c r="G124" s="4">
        <v>61</v>
      </c>
      <c r="I124" s="5"/>
    </row>
    <row r="125" spans="1:9" x14ac:dyDescent="0.2">
      <c r="A125" s="87">
        <f t="shared" si="6"/>
        <v>4.3055555555555562E-2</v>
      </c>
      <c r="B125" s="4">
        <v>8</v>
      </c>
      <c r="C125" s="5">
        <v>62</v>
      </c>
      <c r="F125" s="94">
        <v>61.5006944444442</v>
      </c>
      <c r="G125" s="4">
        <v>62</v>
      </c>
      <c r="I125" s="5"/>
    </row>
    <row r="126" spans="1:9" x14ac:dyDescent="0.2">
      <c r="A126" s="87">
        <f t="shared" si="6"/>
        <v>4.3750000000000004E-2</v>
      </c>
      <c r="B126" s="4">
        <v>8</v>
      </c>
      <c r="C126" s="5">
        <v>63</v>
      </c>
      <c r="F126" s="94">
        <v>62.5006944444441</v>
      </c>
      <c r="G126" s="4">
        <v>63</v>
      </c>
      <c r="I126" s="5"/>
    </row>
    <row r="127" spans="1:9" x14ac:dyDescent="0.2">
      <c r="A127" s="87">
        <f t="shared" ref="A127:A190" si="7">C127/60/24</f>
        <v>4.4444444444444446E-2</v>
      </c>
      <c r="B127" s="4">
        <v>8</v>
      </c>
      <c r="C127" s="5">
        <v>64</v>
      </c>
      <c r="F127" s="94">
        <v>63.5006944444441</v>
      </c>
      <c r="G127" s="4">
        <v>64</v>
      </c>
      <c r="I127" s="5"/>
    </row>
    <row r="128" spans="1:9" x14ac:dyDescent="0.2">
      <c r="A128" s="87">
        <f t="shared" si="7"/>
        <v>4.5138888888888888E-2</v>
      </c>
      <c r="B128" s="4">
        <v>8</v>
      </c>
      <c r="C128" s="5">
        <v>65</v>
      </c>
      <c r="F128" s="94">
        <v>64.500694444444207</v>
      </c>
      <c r="G128" s="4">
        <v>65</v>
      </c>
      <c r="I128" s="5"/>
    </row>
    <row r="129" spans="1:9" x14ac:dyDescent="0.2">
      <c r="A129" s="87">
        <f t="shared" si="7"/>
        <v>4.5833333333333337E-2</v>
      </c>
      <c r="B129" s="4">
        <v>8</v>
      </c>
      <c r="C129" s="5">
        <v>66</v>
      </c>
      <c r="F129" s="94">
        <v>65.500694444444207</v>
      </c>
      <c r="G129" s="4">
        <v>66</v>
      </c>
      <c r="I129" s="5"/>
    </row>
    <row r="130" spans="1:9" x14ac:dyDescent="0.2">
      <c r="A130" s="87">
        <f t="shared" si="7"/>
        <v>4.6527777777777779E-2</v>
      </c>
      <c r="B130" s="4">
        <v>8</v>
      </c>
      <c r="C130" s="5">
        <v>67</v>
      </c>
      <c r="F130" s="94">
        <v>66.500694444444207</v>
      </c>
      <c r="G130" s="4">
        <v>67</v>
      </c>
      <c r="I130" s="5"/>
    </row>
    <row r="131" spans="1:9" x14ac:dyDescent="0.2">
      <c r="A131" s="87">
        <f t="shared" si="7"/>
        <v>4.7222222222222221E-2</v>
      </c>
      <c r="B131" s="4">
        <v>8</v>
      </c>
      <c r="C131" s="5">
        <v>68</v>
      </c>
      <c r="F131" s="94">
        <v>67.500694444444207</v>
      </c>
      <c r="G131" s="4">
        <v>68</v>
      </c>
      <c r="I131" s="5"/>
    </row>
    <row r="132" spans="1:9" x14ac:dyDescent="0.2">
      <c r="A132" s="87">
        <f t="shared" si="7"/>
        <v>4.7916666666666663E-2</v>
      </c>
      <c r="B132" s="4">
        <v>8</v>
      </c>
      <c r="C132" s="5">
        <v>69</v>
      </c>
      <c r="F132" s="94">
        <v>68.500694444444207</v>
      </c>
      <c r="G132" s="4">
        <v>69</v>
      </c>
      <c r="I132" s="5"/>
    </row>
    <row r="133" spans="1:9" x14ac:dyDescent="0.2">
      <c r="A133" s="87">
        <f t="shared" si="7"/>
        <v>4.8611111111111112E-2</v>
      </c>
      <c r="B133" s="4">
        <v>8</v>
      </c>
      <c r="C133" s="5">
        <v>70</v>
      </c>
      <c r="F133" s="94">
        <v>69.500694444444207</v>
      </c>
      <c r="G133" s="4">
        <v>70</v>
      </c>
      <c r="I133" s="5"/>
    </row>
    <row r="134" spans="1:9" x14ac:dyDescent="0.2">
      <c r="A134" s="87">
        <f t="shared" si="7"/>
        <v>4.9305555555555554E-2</v>
      </c>
      <c r="B134" s="4">
        <v>8</v>
      </c>
      <c r="C134" s="5">
        <v>71</v>
      </c>
      <c r="F134" s="94">
        <v>70.500694444444207</v>
      </c>
      <c r="G134" s="4">
        <v>71</v>
      </c>
      <c r="I134" s="5"/>
    </row>
    <row r="135" spans="1:9" x14ac:dyDescent="0.2">
      <c r="A135" s="87">
        <f t="shared" si="7"/>
        <v>4.9999999999999996E-2</v>
      </c>
      <c r="B135" s="4">
        <v>8</v>
      </c>
      <c r="C135" s="5">
        <v>72</v>
      </c>
      <c r="F135" s="94">
        <v>71.500694444444207</v>
      </c>
      <c r="G135" s="4">
        <v>72</v>
      </c>
      <c r="I135" s="5"/>
    </row>
    <row r="136" spans="1:9" x14ac:dyDescent="0.2">
      <c r="A136" s="87">
        <f t="shared" si="7"/>
        <v>5.0694444444444438E-2</v>
      </c>
      <c r="B136" s="4">
        <v>8</v>
      </c>
      <c r="C136" s="5">
        <v>73</v>
      </c>
      <c r="F136" s="94">
        <v>72.500694444444207</v>
      </c>
      <c r="G136" s="4">
        <v>73</v>
      </c>
      <c r="I136" s="5"/>
    </row>
    <row r="137" spans="1:9" x14ac:dyDescent="0.2">
      <c r="A137" s="87">
        <f t="shared" si="7"/>
        <v>5.1388888888888894E-2</v>
      </c>
      <c r="B137" s="4">
        <v>8</v>
      </c>
      <c r="C137" s="5">
        <v>74</v>
      </c>
      <c r="F137" s="94">
        <v>73.500694444444207</v>
      </c>
      <c r="G137" s="4">
        <v>74</v>
      </c>
      <c r="I137" s="5"/>
    </row>
    <row r="138" spans="1:9" x14ac:dyDescent="0.2">
      <c r="A138" s="87">
        <f t="shared" si="7"/>
        <v>5.2083333333333336E-2</v>
      </c>
      <c r="B138" s="4">
        <v>8</v>
      </c>
      <c r="C138" s="5">
        <v>75</v>
      </c>
      <c r="F138" s="94">
        <v>74.500694444444207</v>
      </c>
      <c r="G138" s="4">
        <v>75</v>
      </c>
      <c r="I138" s="5"/>
    </row>
    <row r="139" spans="1:9" x14ac:dyDescent="0.2">
      <c r="A139" s="87">
        <f t="shared" si="7"/>
        <v>5.2777777777777778E-2</v>
      </c>
      <c r="B139" s="4">
        <v>8</v>
      </c>
      <c r="C139" s="5">
        <v>76</v>
      </c>
      <c r="F139" s="94">
        <v>75.500694444444207</v>
      </c>
      <c r="G139" s="4">
        <v>76</v>
      </c>
      <c r="I139" s="5"/>
    </row>
    <row r="140" spans="1:9" x14ac:dyDescent="0.2">
      <c r="A140" s="87">
        <f t="shared" si="7"/>
        <v>5.3472222222222227E-2</v>
      </c>
      <c r="B140" s="4">
        <v>8</v>
      </c>
      <c r="C140" s="5">
        <v>77</v>
      </c>
      <c r="F140" s="94">
        <v>76.500694444444207</v>
      </c>
      <c r="G140" s="4">
        <v>77</v>
      </c>
      <c r="I140" s="5"/>
    </row>
    <row r="141" spans="1:9" x14ac:dyDescent="0.2">
      <c r="A141" s="87">
        <f t="shared" si="7"/>
        <v>5.4166666666666669E-2</v>
      </c>
      <c r="B141" s="4">
        <v>8</v>
      </c>
      <c r="C141" s="5">
        <v>78</v>
      </c>
      <c r="F141" s="94">
        <v>77.500694444444207</v>
      </c>
      <c r="G141" s="4">
        <v>78</v>
      </c>
      <c r="I141" s="5"/>
    </row>
    <row r="142" spans="1:9" x14ac:dyDescent="0.2">
      <c r="A142" s="87">
        <f t="shared" si="7"/>
        <v>5.486111111111111E-2</v>
      </c>
      <c r="B142" s="4">
        <v>8</v>
      </c>
      <c r="C142" s="5">
        <v>79</v>
      </c>
      <c r="F142" s="94">
        <v>78.500694444444207</v>
      </c>
      <c r="G142" s="4">
        <v>79</v>
      </c>
      <c r="I142" s="5"/>
    </row>
    <row r="143" spans="1:9" x14ac:dyDescent="0.2">
      <c r="A143" s="87">
        <f t="shared" si="7"/>
        <v>5.5555555555555552E-2</v>
      </c>
      <c r="B143" s="4">
        <v>8</v>
      </c>
      <c r="C143" s="5">
        <v>80</v>
      </c>
      <c r="F143" s="94">
        <v>79.500694444444207</v>
      </c>
      <c r="G143" s="4">
        <v>80</v>
      </c>
      <c r="I143" s="5"/>
    </row>
    <row r="144" spans="1:9" x14ac:dyDescent="0.2">
      <c r="A144" s="87">
        <f t="shared" si="7"/>
        <v>5.6250000000000001E-2</v>
      </c>
      <c r="B144" s="4">
        <v>8</v>
      </c>
      <c r="C144" s="5">
        <v>81</v>
      </c>
      <c r="F144" s="94">
        <v>80.500694444444207</v>
      </c>
      <c r="G144" s="4">
        <v>81</v>
      </c>
      <c r="I144" s="5"/>
    </row>
    <row r="145" spans="1:9" x14ac:dyDescent="0.2">
      <c r="A145" s="87">
        <f t="shared" si="7"/>
        <v>5.6944444444444443E-2</v>
      </c>
      <c r="B145" s="4">
        <v>8</v>
      </c>
      <c r="C145" s="5">
        <v>82</v>
      </c>
      <c r="F145" s="94">
        <v>81.500694444444207</v>
      </c>
      <c r="G145" s="4">
        <v>82</v>
      </c>
      <c r="I145" s="5"/>
    </row>
    <row r="146" spans="1:9" x14ac:dyDescent="0.2">
      <c r="A146" s="87">
        <f t="shared" si="7"/>
        <v>5.7638888888888885E-2</v>
      </c>
      <c r="B146" s="4">
        <v>8</v>
      </c>
      <c r="C146" s="5">
        <v>83</v>
      </c>
      <c r="F146" s="94">
        <v>82.500694444444207</v>
      </c>
      <c r="G146" s="4">
        <v>83</v>
      </c>
      <c r="I146" s="5"/>
    </row>
    <row r="147" spans="1:9" x14ac:dyDescent="0.2">
      <c r="A147" s="87">
        <f t="shared" si="7"/>
        <v>5.8333333333333327E-2</v>
      </c>
      <c r="B147" s="4">
        <v>8</v>
      </c>
      <c r="C147" s="5">
        <v>84</v>
      </c>
      <c r="F147" s="94">
        <v>83.500694444444207</v>
      </c>
      <c r="G147" s="4">
        <v>84</v>
      </c>
      <c r="I147" s="5"/>
    </row>
    <row r="148" spans="1:9" x14ac:dyDescent="0.2">
      <c r="A148" s="87">
        <f t="shared" si="7"/>
        <v>5.9027777777777783E-2</v>
      </c>
      <c r="B148" s="4">
        <v>8</v>
      </c>
      <c r="C148" s="5">
        <v>85</v>
      </c>
      <c r="F148" s="94">
        <v>84.500694444444207</v>
      </c>
      <c r="G148" s="4">
        <v>85</v>
      </c>
      <c r="I148" s="5"/>
    </row>
    <row r="149" spans="1:9" x14ac:dyDescent="0.2">
      <c r="A149" s="87">
        <f t="shared" si="7"/>
        <v>5.9722222222222225E-2</v>
      </c>
      <c r="B149" s="4">
        <v>8</v>
      </c>
      <c r="C149" s="5">
        <v>86</v>
      </c>
      <c r="F149" s="94">
        <v>85.500694444444093</v>
      </c>
      <c r="G149" s="4">
        <v>86</v>
      </c>
      <c r="I149" s="5"/>
    </row>
    <row r="150" spans="1:9" x14ac:dyDescent="0.2">
      <c r="A150" s="87">
        <f t="shared" si="7"/>
        <v>6.0416666666666667E-2</v>
      </c>
      <c r="B150" s="4">
        <v>8</v>
      </c>
      <c r="C150" s="5">
        <v>87</v>
      </c>
      <c r="F150" s="94">
        <v>86.500694444444093</v>
      </c>
      <c r="G150" s="4">
        <v>87</v>
      </c>
      <c r="I150" s="5"/>
    </row>
    <row r="151" spans="1:9" x14ac:dyDescent="0.2">
      <c r="A151" s="87">
        <f t="shared" si="7"/>
        <v>6.1111111111111109E-2</v>
      </c>
      <c r="B151" s="4">
        <v>8</v>
      </c>
      <c r="C151" s="5">
        <v>88</v>
      </c>
      <c r="F151" s="94">
        <v>87.500694444444093</v>
      </c>
      <c r="G151" s="4">
        <v>88</v>
      </c>
      <c r="I151" s="5"/>
    </row>
    <row r="152" spans="1:9" x14ac:dyDescent="0.2">
      <c r="A152" s="87">
        <f t="shared" si="7"/>
        <v>6.1805555555555558E-2</v>
      </c>
      <c r="B152" s="4">
        <v>8</v>
      </c>
      <c r="C152" s="5">
        <v>89</v>
      </c>
      <c r="F152" s="94">
        <v>88.500694444444093</v>
      </c>
      <c r="G152" s="4">
        <v>89</v>
      </c>
      <c r="I152" s="5"/>
    </row>
    <row r="153" spans="1:9" x14ac:dyDescent="0.2">
      <c r="A153" s="87">
        <f t="shared" si="7"/>
        <v>6.25E-2</v>
      </c>
      <c r="B153" s="4">
        <v>8</v>
      </c>
      <c r="C153" s="5">
        <v>90</v>
      </c>
      <c r="F153" s="94">
        <v>89.500694444444093</v>
      </c>
      <c r="G153" s="4">
        <v>90</v>
      </c>
      <c r="I153" s="5"/>
    </row>
    <row r="154" spans="1:9" x14ac:dyDescent="0.2">
      <c r="A154" s="87">
        <f t="shared" si="7"/>
        <v>6.3194444444444442E-2</v>
      </c>
      <c r="B154" s="4">
        <v>8</v>
      </c>
      <c r="C154" s="5">
        <v>91</v>
      </c>
      <c r="F154" s="94">
        <v>90.500694444444093</v>
      </c>
      <c r="G154" s="4">
        <v>91</v>
      </c>
      <c r="I154" s="5"/>
    </row>
    <row r="155" spans="1:9" x14ac:dyDescent="0.2">
      <c r="A155" s="87">
        <f t="shared" si="7"/>
        <v>6.3888888888888898E-2</v>
      </c>
      <c r="B155" s="4">
        <v>8</v>
      </c>
      <c r="C155" s="5">
        <v>92</v>
      </c>
      <c r="F155" s="94">
        <v>91.500694444444093</v>
      </c>
      <c r="G155" s="4">
        <v>92</v>
      </c>
      <c r="I155" s="5"/>
    </row>
    <row r="156" spans="1:9" x14ac:dyDescent="0.2">
      <c r="A156" s="87">
        <f t="shared" si="7"/>
        <v>6.458333333333334E-2</v>
      </c>
      <c r="B156" s="4">
        <v>8</v>
      </c>
      <c r="C156" s="5">
        <v>93</v>
      </c>
      <c r="F156" s="94">
        <v>92.500694444444093</v>
      </c>
      <c r="G156" s="4">
        <v>93</v>
      </c>
      <c r="I156" s="5"/>
    </row>
    <row r="157" spans="1:9" x14ac:dyDescent="0.2">
      <c r="A157" s="87">
        <f t="shared" si="7"/>
        <v>6.5277777777777782E-2</v>
      </c>
      <c r="B157" s="4">
        <v>8</v>
      </c>
      <c r="C157" s="5">
        <v>94</v>
      </c>
      <c r="F157" s="94">
        <v>93.500694444444093</v>
      </c>
      <c r="G157" s="4">
        <v>94</v>
      </c>
      <c r="I157" s="5"/>
    </row>
    <row r="158" spans="1:9" x14ac:dyDescent="0.2">
      <c r="A158" s="87">
        <f t="shared" si="7"/>
        <v>6.5972222222222224E-2</v>
      </c>
      <c r="B158" s="4">
        <v>8</v>
      </c>
      <c r="C158" s="5">
        <v>95</v>
      </c>
      <c r="F158" s="94">
        <v>94.500694444444093</v>
      </c>
      <c r="G158" s="4">
        <v>95</v>
      </c>
      <c r="I158" s="5"/>
    </row>
    <row r="159" spans="1:9" x14ac:dyDescent="0.2">
      <c r="A159" s="87">
        <f t="shared" si="7"/>
        <v>6.6666666666666666E-2</v>
      </c>
      <c r="B159" s="4">
        <v>8</v>
      </c>
      <c r="C159" s="5">
        <v>96</v>
      </c>
      <c r="F159" s="94">
        <v>95.500694444444093</v>
      </c>
      <c r="G159" s="4">
        <v>96</v>
      </c>
      <c r="I159" s="5"/>
    </row>
    <row r="160" spans="1:9" x14ac:dyDescent="0.2">
      <c r="A160" s="87">
        <f t="shared" si="7"/>
        <v>6.7361111111111108E-2</v>
      </c>
      <c r="B160" s="4">
        <v>8</v>
      </c>
      <c r="C160" s="5">
        <v>97</v>
      </c>
      <c r="F160" s="94">
        <v>96.500694444444093</v>
      </c>
      <c r="G160" s="4">
        <v>97</v>
      </c>
      <c r="I160" s="5"/>
    </row>
    <row r="161" spans="1:9" x14ac:dyDescent="0.2">
      <c r="A161" s="87">
        <f t="shared" si="7"/>
        <v>6.805555555555555E-2</v>
      </c>
      <c r="B161" s="4">
        <v>8</v>
      </c>
      <c r="C161" s="5">
        <v>98</v>
      </c>
      <c r="F161" s="94">
        <v>97.500694444444093</v>
      </c>
      <c r="G161" s="4">
        <v>98</v>
      </c>
      <c r="I161" s="5"/>
    </row>
    <row r="162" spans="1:9" x14ac:dyDescent="0.2">
      <c r="A162" s="87">
        <f t="shared" si="7"/>
        <v>6.8749999999999992E-2</v>
      </c>
      <c r="B162" s="4">
        <v>8</v>
      </c>
      <c r="C162" s="5">
        <v>99</v>
      </c>
      <c r="F162" s="94">
        <v>98.500694444444093</v>
      </c>
      <c r="G162" s="4">
        <v>99</v>
      </c>
      <c r="I162" s="5"/>
    </row>
    <row r="163" spans="1:9" x14ac:dyDescent="0.2">
      <c r="A163" s="87">
        <f t="shared" si="7"/>
        <v>6.9444444444444448E-2</v>
      </c>
      <c r="B163" s="4">
        <v>8</v>
      </c>
      <c r="C163" s="5">
        <v>100</v>
      </c>
      <c r="F163" s="94">
        <v>99.500694444444093</v>
      </c>
      <c r="G163" s="4">
        <v>100</v>
      </c>
      <c r="I163" s="5"/>
    </row>
    <row r="164" spans="1:9" x14ac:dyDescent="0.2">
      <c r="A164" s="87">
        <f t="shared" si="7"/>
        <v>7.013888888888889E-2</v>
      </c>
      <c r="B164" s="4">
        <v>8</v>
      </c>
      <c r="C164" s="5">
        <v>101</v>
      </c>
      <c r="F164" s="94">
        <v>100.50069444444399</v>
      </c>
      <c r="G164" s="4">
        <v>101</v>
      </c>
      <c r="I164" s="5"/>
    </row>
    <row r="165" spans="1:9" x14ac:dyDescent="0.2">
      <c r="A165" s="87">
        <f t="shared" si="7"/>
        <v>7.0833333333333331E-2</v>
      </c>
      <c r="B165" s="4">
        <v>8</v>
      </c>
      <c r="C165" s="5">
        <v>102</v>
      </c>
      <c r="F165" s="94">
        <v>101.50069444444399</v>
      </c>
      <c r="G165" s="4">
        <v>102</v>
      </c>
      <c r="I165" s="5"/>
    </row>
    <row r="166" spans="1:9" x14ac:dyDescent="0.2">
      <c r="A166" s="87">
        <f t="shared" si="7"/>
        <v>7.1527777777777773E-2</v>
      </c>
      <c r="B166" s="4">
        <v>8</v>
      </c>
      <c r="C166" s="5">
        <v>103</v>
      </c>
      <c r="F166" s="94">
        <v>102.50069444444399</v>
      </c>
      <c r="G166" s="4">
        <v>103</v>
      </c>
      <c r="I166" s="5"/>
    </row>
    <row r="167" spans="1:9" x14ac:dyDescent="0.2">
      <c r="A167" s="87">
        <f t="shared" si="7"/>
        <v>7.2222222222222229E-2</v>
      </c>
      <c r="B167" s="4">
        <v>8</v>
      </c>
      <c r="C167" s="5">
        <v>104</v>
      </c>
      <c r="F167" s="94">
        <v>103.50069444444399</v>
      </c>
      <c r="G167" s="4">
        <v>104</v>
      </c>
      <c r="I167" s="5"/>
    </row>
    <row r="168" spans="1:9" x14ac:dyDescent="0.2">
      <c r="A168" s="87">
        <f t="shared" si="7"/>
        <v>7.2916666666666671E-2</v>
      </c>
      <c r="B168" s="4">
        <v>8</v>
      </c>
      <c r="C168" s="5">
        <v>105</v>
      </c>
      <c r="F168" s="94">
        <v>104.50069444444399</v>
      </c>
      <c r="G168" s="4">
        <v>105</v>
      </c>
      <c r="I168" s="5"/>
    </row>
    <row r="169" spans="1:9" x14ac:dyDescent="0.2">
      <c r="A169" s="87">
        <f t="shared" si="7"/>
        <v>7.3611111111111113E-2</v>
      </c>
      <c r="B169" s="4">
        <v>8</v>
      </c>
      <c r="C169" s="5">
        <v>106</v>
      </c>
      <c r="F169" s="94">
        <v>105.50069444444399</v>
      </c>
      <c r="G169" s="4">
        <v>106</v>
      </c>
      <c r="I169" s="5"/>
    </row>
    <row r="170" spans="1:9" x14ac:dyDescent="0.2">
      <c r="A170" s="87">
        <f t="shared" si="7"/>
        <v>7.4305555555555555E-2</v>
      </c>
      <c r="B170" s="4">
        <v>8</v>
      </c>
      <c r="C170" s="5">
        <v>107</v>
      </c>
      <c r="F170" s="94">
        <v>106.50069444444399</v>
      </c>
      <c r="G170" s="4">
        <v>107</v>
      </c>
      <c r="I170" s="5"/>
    </row>
    <row r="171" spans="1:9" x14ac:dyDescent="0.2">
      <c r="A171" s="87">
        <f t="shared" si="7"/>
        <v>7.4999999999999997E-2</v>
      </c>
      <c r="B171" s="4">
        <v>8</v>
      </c>
      <c r="C171" s="5">
        <v>108</v>
      </c>
      <c r="F171" s="94">
        <v>107.50069444444399</v>
      </c>
      <c r="G171" s="4">
        <v>108</v>
      </c>
      <c r="I171" s="5"/>
    </row>
    <row r="172" spans="1:9" x14ac:dyDescent="0.2">
      <c r="A172" s="87">
        <f t="shared" si="7"/>
        <v>7.5694444444444439E-2</v>
      </c>
      <c r="B172" s="4">
        <v>8</v>
      </c>
      <c r="C172" s="5">
        <v>109</v>
      </c>
      <c r="F172" s="94">
        <v>108.50069444444399</v>
      </c>
      <c r="G172" s="4">
        <v>109</v>
      </c>
      <c r="I172" s="5"/>
    </row>
    <row r="173" spans="1:9" x14ac:dyDescent="0.2">
      <c r="A173" s="87">
        <f t="shared" si="7"/>
        <v>7.6388888888888881E-2</v>
      </c>
      <c r="B173" s="4">
        <v>8</v>
      </c>
      <c r="C173" s="5">
        <v>110</v>
      </c>
      <c r="F173" s="94">
        <v>109.50069444444399</v>
      </c>
      <c r="G173" s="4">
        <v>110</v>
      </c>
      <c r="I173" s="5"/>
    </row>
    <row r="174" spans="1:9" x14ac:dyDescent="0.2">
      <c r="A174" s="87">
        <f t="shared" si="7"/>
        <v>7.7083333333333337E-2</v>
      </c>
      <c r="B174" s="4">
        <v>8</v>
      </c>
      <c r="C174" s="5">
        <v>111</v>
      </c>
      <c r="F174" s="94">
        <v>110.50069444444399</v>
      </c>
      <c r="G174" s="4">
        <v>111</v>
      </c>
      <c r="I174" s="5"/>
    </row>
    <row r="175" spans="1:9" x14ac:dyDescent="0.2">
      <c r="A175" s="87">
        <f t="shared" si="7"/>
        <v>7.7777777777777779E-2</v>
      </c>
      <c r="B175" s="4">
        <v>8</v>
      </c>
      <c r="C175" s="5">
        <v>112</v>
      </c>
      <c r="F175" s="94">
        <v>111.50069444444399</v>
      </c>
      <c r="G175" s="4">
        <v>112</v>
      </c>
      <c r="I175" s="5"/>
    </row>
    <row r="176" spans="1:9" x14ac:dyDescent="0.2">
      <c r="A176" s="87">
        <f t="shared" si="7"/>
        <v>7.8472222222222221E-2</v>
      </c>
      <c r="B176" s="4">
        <v>8</v>
      </c>
      <c r="C176" s="5">
        <v>113</v>
      </c>
      <c r="F176" s="94">
        <v>112.50069444444399</v>
      </c>
      <c r="G176" s="4">
        <v>113</v>
      </c>
      <c r="I176" s="5"/>
    </row>
    <row r="177" spans="1:9" x14ac:dyDescent="0.2">
      <c r="A177" s="87">
        <f t="shared" si="7"/>
        <v>7.9166666666666663E-2</v>
      </c>
      <c r="B177" s="4">
        <v>8</v>
      </c>
      <c r="C177" s="5">
        <v>114</v>
      </c>
      <c r="F177" s="94">
        <v>113.50069444444399</v>
      </c>
      <c r="G177" s="4">
        <v>114</v>
      </c>
      <c r="I177" s="5"/>
    </row>
    <row r="178" spans="1:9" x14ac:dyDescent="0.2">
      <c r="A178" s="87">
        <f t="shared" si="7"/>
        <v>7.9861111111111119E-2</v>
      </c>
      <c r="B178" s="4">
        <v>8</v>
      </c>
      <c r="C178" s="5">
        <v>115</v>
      </c>
      <c r="F178" s="94">
        <v>114.50069444444399</v>
      </c>
      <c r="G178" s="4">
        <v>115</v>
      </c>
      <c r="I178" s="5"/>
    </row>
    <row r="179" spans="1:9" x14ac:dyDescent="0.2">
      <c r="A179" s="87">
        <f t="shared" si="7"/>
        <v>8.0555555555555561E-2</v>
      </c>
      <c r="B179" s="4">
        <v>8</v>
      </c>
      <c r="C179" s="5">
        <v>116</v>
      </c>
      <c r="F179" s="94">
        <v>115.50069444444399</v>
      </c>
      <c r="G179" s="4">
        <v>116</v>
      </c>
      <c r="I179" s="5"/>
    </row>
    <row r="180" spans="1:9" x14ac:dyDescent="0.2">
      <c r="A180" s="87">
        <f t="shared" si="7"/>
        <v>8.1250000000000003E-2</v>
      </c>
      <c r="B180" s="4">
        <v>8</v>
      </c>
      <c r="C180" s="5">
        <v>117</v>
      </c>
      <c r="F180" s="94">
        <v>116.50069444444399</v>
      </c>
      <c r="G180" s="4">
        <v>117</v>
      </c>
      <c r="I180" s="5"/>
    </row>
    <row r="181" spans="1:9" x14ac:dyDescent="0.2">
      <c r="A181" s="87">
        <f t="shared" si="7"/>
        <v>8.1944444444444445E-2</v>
      </c>
      <c r="B181" s="4">
        <v>8</v>
      </c>
      <c r="C181" s="5">
        <v>118</v>
      </c>
      <c r="F181" s="94">
        <v>117.50069444444399</v>
      </c>
      <c r="G181" s="4">
        <v>118</v>
      </c>
      <c r="I181" s="5"/>
    </row>
    <row r="182" spans="1:9" x14ac:dyDescent="0.2">
      <c r="A182" s="87">
        <f t="shared" si="7"/>
        <v>8.2638888888888887E-2</v>
      </c>
      <c r="B182" s="4">
        <v>8</v>
      </c>
      <c r="C182" s="5">
        <v>119</v>
      </c>
      <c r="F182" s="94">
        <v>118.50069444444399</v>
      </c>
      <c r="G182" s="4">
        <v>119</v>
      </c>
      <c r="I182" s="5"/>
    </row>
    <row r="183" spans="1:9" x14ac:dyDescent="0.2">
      <c r="A183" s="87">
        <f t="shared" si="7"/>
        <v>8.3333333333333329E-2</v>
      </c>
      <c r="B183" s="4">
        <v>8</v>
      </c>
      <c r="C183" s="5">
        <v>120</v>
      </c>
      <c r="F183" s="94">
        <v>119.50069444444399</v>
      </c>
      <c r="G183" s="4">
        <v>120</v>
      </c>
      <c r="I183" s="5"/>
    </row>
    <row r="184" spans="1:9" x14ac:dyDescent="0.2">
      <c r="A184" s="87">
        <f t="shared" si="7"/>
        <v>8.4027777777777771E-2</v>
      </c>
      <c r="B184" s="4">
        <v>8</v>
      </c>
      <c r="C184" s="5">
        <v>121</v>
      </c>
      <c r="F184" s="94">
        <v>120.50069444444399</v>
      </c>
      <c r="G184" s="4">
        <v>121</v>
      </c>
      <c r="I184" s="5"/>
    </row>
    <row r="185" spans="1:9" x14ac:dyDescent="0.2">
      <c r="A185" s="87">
        <f t="shared" si="7"/>
        <v>8.4722222222222213E-2</v>
      </c>
      <c r="B185" s="4">
        <v>8</v>
      </c>
      <c r="C185" s="5">
        <v>122</v>
      </c>
      <c r="F185" s="94">
        <v>121.50069444444399</v>
      </c>
      <c r="G185" s="4">
        <v>122</v>
      </c>
      <c r="I185" s="5"/>
    </row>
    <row r="186" spans="1:9" x14ac:dyDescent="0.2">
      <c r="A186" s="87">
        <f t="shared" si="7"/>
        <v>8.5416666666666655E-2</v>
      </c>
      <c r="B186" s="4">
        <v>8</v>
      </c>
      <c r="C186" s="5">
        <v>123</v>
      </c>
      <c r="F186" s="94">
        <v>122.50069444444399</v>
      </c>
      <c r="G186" s="4">
        <v>123</v>
      </c>
      <c r="I186" s="5"/>
    </row>
    <row r="187" spans="1:9" x14ac:dyDescent="0.2">
      <c r="A187" s="87">
        <f t="shared" si="7"/>
        <v>8.6111111111111124E-2</v>
      </c>
      <c r="B187" s="4">
        <v>8</v>
      </c>
      <c r="C187" s="5">
        <v>124</v>
      </c>
      <c r="F187" s="94">
        <v>123.500694444443</v>
      </c>
      <c r="G187" s="4">
        <v>124</v>
      </c>
      <c r="I187" s="5"/>
    </row>
    <row r="188" spans="1:9" x14ac:dyDescent="0.2">
      <c r="A188" s="87">
        <f t="shared" si="7"/>
        <v>8.6805555555555566E-2</v>
      </c>
      <c r="B188" s="4">
        <v>8</v>
      </c>
      <c r="C188" s="5">
        <v>125</v>
      </c>
      <c r="F188" s="94">
        <v>124.500694444443</v>
      </c>
      <c r="G188" s="4">
        <v>125</v>
      </c>
      <c r="I188" s="5"/>
    </row>
    <row r="189" spans="1:9" x14ac:dyDescent="0.2">
      <c r="A189" s="87">
        <f t="shared" si="7"/>
        <v>8.7500000000000008E-2</v>
      </c>
      <c r="B189" s="4">
        <v>8</v>
      </c>
      <c r="C189" s="5">
        <v>126</v>
      </c>
      <c r="F189" s="94">
        <v>125.500694444443</v>
      </c>
      <c r="G189" s="4">
        <v>126</v>
      </c>
      <c r="I189" s="5"/>
    </row>
    <row r="190" spans="1:9" x14ac:dyDescent="0.2">
      <c r="A190" s="87">
        <f t="shared" si="7"/>
        <v>8.819444444444445E-2</v>
      </c>
      <c r="B190" s="4">
        <v>8</v>
      </c>
      <c r="C190" s="5">
        <v>127</v>
      </c>
      <c r="F190" s="94">
        <v>126.500694444443</v>
      </c>
      <c r="G190" s="4">
        <v>127</v>
      </c>
      <c r="I190" s="5"/>
    </row>
    <row r="191" spans="1:9" x14ac:dyDescent="0.2">
      <c r="A191" s="87">
        <f t="shared" ref="A191:A254" si="8">C191/60/24</f>
        <v>8.8888888888888892E-2</v>
      </c>
      <c r="B191" s="4">
        <v>8</v>
      </c>
      <c r="C191" s="5">
        <v>128</v>
      </c>
      <c r="F191" s="94">
        <v>127.500694444443</v>
      </c>
      <c r="G191" s="4">
        <v>128</v>
      </c>
      <c r="I191" s="5"/>
    </row>
    <row r="192" spans="1:9" x14ac:dyDescent="0.2">
      <c r="A192" s="87">
        <f t="shared" si="8"/>
        <v>8.9583333333333334E-2</v>
      </c>
      <c r="B192" s="4">
        <v>8</v>
      </c>
      <c r="C192" s="5">
        <v>129</v>
      </c>
      <c r="F192" s="94">
        <v>128.50069444444301</v>
      </c>
      <c r="G192" s="4">
        <v>129</v>
      </c>
      <c r="I192" s="5"/>
    </row>
    <row r="193" spans="1:9" x14ac:dyDescent="0.2">
      <c r="A193" s="87">
        <f t="shared" si="8"/>
        <v>9.0277777777777776E-2</v>
      </c>
      <c r="B193" s="4">
        <v>8</v>
      </c>
      <c r="C193" s="5">
        <v>130</v>
      </c>
      <c r="F193" s="94">
        <v>129.50069444444301</v>
      </c>
      <c r="G193" s="4">
        <v>130</v>
      </c>
      <c r="I193" s="5"/>
    </row>
    <row r="194" spans="1:9" x14ac:dyDescent="0.2">
      <c r="A194" s="87">
        <f t="shared" si="8"/>
        <v>9.0972222222222218E-2</v>
      </c>
      <c r="B194" s="4">
        <v>8</v>
      </c>
      <c r="C194" s="5">
        <v>131</v>
      </c>
      <c r="F194" s="94">
        <v>130.50069444444301</v>
      </c>
      <c r="G194" s="4">
        <v>131</v>
      </c>
      <c r="I194" s="5"/>
    </row>
    <row r="195" spans="1:9" x14ac:dyDescent="0.2">
      <c r="A195" s="87">
        <f t="shared" si="8"/>
        <v>9.1666666666666674E-2</v>
      </c>
      <c r="B195" s="4">
        <v>8</v>
      </c>
      <c r="C195" s="5">
        <v>132</v>
      </c>
      <c r="F195" s="94">
        <v>131.50069444444301</v>
      </c>
      <c r="G195" s="4">
        <v>132</v>
      </c>
      <c r="I195" s="5"/>
    </row>
    <row r="196" spans="1:9" x14ac:dyDescent="0.2">
      <c r="A196" s="87">
        <f t="shared" si="8"/>
        <v>9.2361111111111116E-2</v>
      </c>
      <c r="B196" s="4">
        <v>8</v>
      </c>
      <c r="C196" s="5">
        <v>133</v>
      </c>
      <c r="F196" s="94">
        <v>132.50069444444301</v>
      </c>
      <c r="G196" s="4">
        <v>133</v>
      </c>
      <c r="I196" s="5"/>
    </row>
    <row r="197" spans="1:9" x14ac:dyDescent="0.2">
      <c r="A197" s="87">
        <f t="shared" si="8"/>
        <v>9.3055555555555558E-2</v>
      </c>
      <c r="B197" s="4">
        <v>8</v>
      </c>
      <c r="C197" s="5">
        <v>134</v>
      </c>
      <c r="F197" s="94">
        <v>133.50069444444301</v>
      </c>
      <c r="G197" s="4">
        <v>134</v>
      </c>
      <c r="I197" s="5"/>
    </row>
    <row r="198" spans="1:9" x14ac:dyDescent="0.2">
      <c r="A198" s="87">
        <f t="shared" si="8"/>
        <v>9.375E-2</v>
      </c>
      <c r="B198" s="4">
        <v>8</v>
      </c>
      <c r="C198" s="5">
        <v>135</v>
      </c>
      <c r="F198" s="94">
        <v>134.50069444444301</v>
      </c>
      <c r="G198" s="4">
        <v>135</v>
      </c>
      <c r="I198" s="5"/>
    </row>
    <row r="199" spans="1:9" x14ac:dyDescent="0.2">
      <c r="A199" s="87">
        <f t="shared" si="8"/>
        <v>9.4444444444444442E-2</v>
      </c>
      <c r="B199" s="4">
        <v>8</v>
      </c>
      <c r="C199" s="5">
        <v>136</v>
      </c>
      <c r="F199" s="94">
        <v>135.50069444444301</v>
      </c>
      <c r="G199" s="4">
        <v>136</v>
      </c>
      <c r="I199" s="5"/>
    </row>
    <row r="200" spans="1:9" x14ac:dyDescent="0.2">
      <c r="A200" s="87">
        <f t="shared" si="8"/>
        <v>9.5138888888888884E-2</v>
      </c>
      <c r="B200" s="4">
        <v>8</v>
      </c>
      <c r="C200" s="5">
        <v>137</v>
      </c>
      <c r="F200" s="94">
        <v>136.50069444444301</v>
      </c>
      <c r="G200" s="4">
        <v>137</v>
      </c>
      <c r="I200" s="5"/>
    </row>
    <row r="201" spans="1:9" x14ac:dyDescent="0.2">
      <c r="A201" s="87">
        <f t="shared" si="8"/>
        <v>9.5833333333333326E-2</v>
      </c>
      <c r="B201" s="4">
        <v>8</v>
      </c>
      <c r="C201" s="5">
        <v>138</v>
      </c>
      <c r="F201" s="94">
        <v>137.50069444444301</v>
      </c>
      <c r="G201" s="4">
        <v>138</v>
      </c>
      <c r="I201" s="5"/>
    </row>
    <row r="202" spans="1:9" x14ac:dyDescent="0.2">
      <c r="A202" s="87">
        <f t="shared" si="8"/>
        <v>9.6527777777777782E-2</v>
      </c>
      <c r="B202" s="4">
        <v>8</v>
      </c>
      <c r="C202" s="5">
        <v>139</v>
      </c>
      <c r="F202" s="94">
        <v>138.50069444444301</v>
      </c>
      <c r="G202" s="4">
        <v>139</v>
      </c>
      <c r="I202" s="5"/>
    </row>
    <row r="203" spans="1:9" x14ac:dyDescent="0.2">
      <c r="A203" s="87">
        <f t="shared" si="8"/>
        <v>9.7222222222222224E-2</v>
      </c>
      <c r="B203" s="4">
        <v>8</v>
      </c>
      <c r="C203" s="5">
        <v>140</v>
      </c>
      <c r="F203" s="94">
        <v>139.50069444444301</v>
      </c>
      <c r="G203" s="4">
        <v>140</v>
      </c>
      <c r="I203" s="5"/>
    </row>
    <row r="204" spans="1:9" x14ac:dyDescent="0.2">
      <c r="A204" s="87">
        <f t="shared" si="8"/>
        <v>9.7916666666666666E-2</v>
      </c>
      <c r="B204" s="4">
        <v>8</v>
      </c>
      <c r="C204" s="5">
        <v>141</v>
      </c>
      <c r="F204" s="94">
        <v>140.50069444444301</v>
      </c>
      <c r="G204" s="4">
        <v>141</v>
      </c>
      <c r="I204" s="5"/>
    </row>
    <row r="205" spans="1:9" x14ac:dyDescent="0.2">
      <c r="A205" s="87">
        <f t="shared" si="8"/>
        <v>9.8611111111111108E-2</v>
      </c>
      <c r="B205" s="4">
        <v>8</v>
      </c>
      <c r="C205" s="5">
        <v>142</v>
      </c>
      <c r="F205" s="94">
        <v>141.50069444444301</v>
      </c>
      <c r="G205" s="4">
        <v>142</v>
      </c>
      <c r="I205" s="5"/>
    </row>
    <row r="206" spans="1:9" x14ac:dyDescent="0.2">
      <c r="A206" s="87">
        <f t="shared" si="8"/>
        <v>9.930555555555555E-2</v>
      </c>
      <c r="B206" s="4">
        <v>8</v>
      </c>
      <c r="C206" s="5">
        <v>143</v>
      </c>
      <c r="F206" s="94">
        <v>142.50069444444301</v>
      </c>
      <c r="G206" s="4">
        <v>143</v>
      </c>
      <c r="I206" s="5"/>
    </row>
    <row r="207" spans="1:9" x14ac:dyDescent="0.2">
      <c r="A207" s="87">
        <f t="shared" si="8"/>
        <v>9.9999999999999992E-2</v>
      </c>
      <c r="B207" s="4">
        <v>8</v>
      </c>
      <c r="C207" s="5">
        <v>144</v>
      </c>
      <c r="F207" s="94">
        <v>143.50069444444301</v>
      </c>
      <c r="G207" s="4">
        <v>144</v>
      </c>
      <c r="I207" s="5"/>
    </row>
    <row r="208" spans="1:9" x14ac:dyDescent="0.2">
      <c r="A208" s="87">
        <f t="shared" si="8"/>
        <v>0.10069444444444443</v>
      </c>
      <c r="B208" s="4">
        <v>8</v>
      </c>
      <c r="C208" s="5">
        <v>145</v>
      </c>
      <c r="F208" s="94">
        <v>144.50069444444301</v>
      </c>
      <c r="G208" s="4">
        <v>145</v>
      </c>
      <c r="I208" s="5"/>
    </row>
    <row r="209" spans="1:9" x14ac:dyDescent="0.2">
      <c r="A209" s="87">
        <f t="shared" si="8"/>
        <v>0.10138888888888888</v>
      </c>
      <c r="B209" s="4">
        <v>8</v>
      </c>
      <c r="C209" s="5">
        <v>146</v>
      </c>
      <c r="F209" s="94">
        <v>145.50069444444301</v>
      </c>
      <c r="G209" s="4">
        <v>146</v>
      </c>
      <c r="I209" s="5"/>
    </row>
    <row r="210" spans="1:9" x14ac:dyDescent="0.2">
      <c r="A210" s="87">
        <f t="shared" si="8"/>
        <v>0.10208333333333335</v>
      </c>
      <c r="B210" s="4">
        <v>8</v>
      </c>
      <c r="C210" s="5">
        <v>147</v>
      </c>
      <c r="F210" s="94">
        <v>146.50069444444301</v>
      </c>
      <c r="G210" s="4">
        <v>147</v>
      </c>
      <c r="I210" s="5"/>
    </row>
    <row r="211" spans="1:9" x14ac:dyDescent="0.2">
      <c r="A211" s="87">
        <f t="shared" si="8"/>
        <v>0.10277777777777779</v>
      </c>
      <c r="B211" s="4">
        <v>8</v>
      </c>
      <c r="C211" s="5">
        <v>148</v>
      </c>
      <c r="F211" s="94">
        <v>147.50069444444301</v>
      </c>
      <c r="G211" s="4">
        <v>148</v>
      </c>
      <c r="I211" s="5"/>
    </row>
    <row r="212" spans="1:9" x14ac:dyDescent="0.2">
      <c r="A212" s="87">
        <f t="shared" si="8"/>
        <v>0.10347222222222223</v>
      </c>
      <c r="B212" s="4">
        <v>8</v>
      </c>
      <c r="C212" s="5">
        <v>149</v>
      </c>
      <c r="F212" s="94">
        <v>148.50069444444301</v>
      </c>
      <c r="G212" s="4">
        <v>149</v>
      </c>
      <c r="I212" s="5"/>
    </row>
    <row r="213" spans="1:9" x14ac:dyDescent="0.2">
      <c r="A213" s="87">
        <f t="shared" si="8"/>
        <v>0.10416666666666667</v>
      </c>
      <c r="B213" s="4">
        <v>8</v>
      </c>
      <c r="C213" s="5">
        <v>150</v>
      </c>
      <c r="F213" s="94">
        <v>149.50069444444301</v>
      </c>
      <c r="G213" s="4">
        <v>150</v>
      </c>
      <c r="I213" s="5"/>
    </row>
    <row r="214" spans="1:9" x14ac:dyDescent="0.2">
      <c r="A214" s="87">
        <f t="shared" si="8"/>
        <v>0.10486111111111111</v>
      </c>
      <c r="B214" s="4">
        <v>8</v>
      </c>
      <c r="C214" s="5">
        <v>151</v>
      </c>
      <c r="F214" s="94">
        <v>150.50069444444301</v>
      </c>
      <c r="G214" s="4">
        <v>151</v>
      </c>
      <c r="I214" s="5"/>
    </row>
    <row r="215" spans="1:9" x14ac:dyDescent="0.2">
      <c r="A215" s="87">
        <f t="shared" si="8"/>
        <v>0.10555555555555556</v>
      </c>
      <c r="B215" s="4">
        <v>8</v>
      </c>
      <c r="C215" s="5">
        <v>152</v>
      </c>
      <c r="F215" s="94">
        <v>151.50069444444301</v>
      </c>
      <c r="G215" s="4">
        <v>152</v>
      </c>
      <c r="I215" s="5"/>
    </row>
    <row r="216" spans="1:9" x14ac:dyDescent="0.2">
      <c r="A216" s="87">
        <f t="shared" si="8"/>
        <v>0.10625</v>
      </c>
      <c r="B216" s="4">
        <v>8</v>
      </c>
      <c r="C216" s="5">
        <v>153</v>
      </c>
      <c r="F216" s="94">
        <v>152.50069444444301</v>
      </c>
      <c r="G216" s="4">
        <v>153</v>
      </c>
      <c r="I216" s="5"/>
    </row>
    <row r="217" spans="1:9" x14ac:dyDescent="0.2">
      <c r="A217" s="87">
        <f t="shared" si="8"/>
        <v>0.10694444444444445</v>
      </c>
      <c r="B217" s="4">
        <v>8</v>
      </c>
      <c r="C217" s="5">
        <v>154</v>
      </c>
      <c r="F217" s="94">
        <v>153.50069444444301</v>
      </c>
      <c r="G217" s="4">
        <v>154</v>
      </c>
      <c r="I217" s="5"/>
    </row>
    <row r="218" spans="1:9" x14ac:dyDescent="0.2">
      <c r="A218" s="87">
        <f t="shared" si="8"/>
        <v>0.1076388888888889</v>
      </c>
      <c r="B218" s="4">
        <v>8</v>
      </c>
      <c r="C218" s="5">
        <v>155</v>
      </c>
      <c r="F218" s="94">
        <v>154.50069444444301</v>
      </c>
      <c r="G218" s="4">
        <v>155</v>
      </c>
      <c r="I218" s="5"/>
    </row>
    <row r="219" spans="1:9" x14ac:dyDescent="0.2">
      <c r="A219" s="87">
        <f t="shared" si="8"/>
        <v>0.10833333333333334</v>
      </c>
      <c r="B219" s="4">
        <v>8</v>
      </c>
      <c r="C219" s="5">
        <v>156</v>
      </c>
      <c r="F219" s="94">
        <v>155.50069444444301</v>
      </c>
      <c r="G219" s="4">
        <v>156</v>
      </c>
      <c r="I219" s="5"/>
    </row>
    <row r="220" spans="1:9" x14ac:dyDescent="0.2">
      <c r="A220" s="87">
        <f t="shared" si="8"/>
        <v>0.10902777777777778</v>
      </c>
      <c r="B220" s="4">
        <v>8</v>
      </c>
      <c r="C220" s="5">
        <v>157</v>
      </c>
      <c r="F220" s="94">
        <v>156.50069444444301</v>
      </c>
      <c r="G220" s="4">
        <v>157</v>
      </c>
      <c r="I220" s="5"/>
    </row>
    <row r="221" spans="1:9" x14ac:dyDescent="0.2">
      <c r="A221" s="87">
        <f t="shared" si="8"/>
        <v>0.10972222222222222</v>
      </c>
      <c r="B221" s="4">
        <v>8</v>
      </c>
      <c r="C221" s="5">
        <v>158</v>
      </c>
      <c r="F221" s="94">
        <v>157.50069444444301</v>
      </c>
      <c r="G221" s="4">
        <v>158</v>
      </c>
      <c r="I221" s="5"/>
    </row>
    <row r="222" spans="1:9" x14ac:dyDescent="0.2">
      <c r="A222" s="87">
        <f t="shared" si="8"/>
        <v>0.11041666666666666</v>
      </c>
      <c r="B222" s="4">
        <v>8</v>
      </c>
      <c r="C222" s="5">
        <v>159</v>
      </c>
      <c r="F222" s="94">
        <v>158.50069444444301</v>
      </c>
      <c r="G222" s="4">
        <v>159</v>
      </c>
      <c r="I222" s="5"/>
    </row>
    <row r="223" spans="1:9" x14ac:dyDescent="0.2">
      <c r="A223" s="87">
        <f t="shared" si="8"/>
        <v>0.1111111111111111</v>
      </c>
      <c r="B223" s="4">
        <v>8</v>
      </c>
      <c r="C223" s="5">
        <v>160</v>
      </c>
      <c r="F223" s="94">
        <v>159.50069444444301</v>
      </c>
      <c r="G223" s="4">
        <v>160</v>
      </c>
      <c r="I223" s="5"/>
    </row>
    <row r="224" spans="1:9" x14ac:dyDescent="0.2">
      <c r="A224" s="87">
        <f t="shared" si="8"/>
        <v>0.11180555555555555</v>
      </c>
      <c r="B224" s="4">
        <v>8</v>
      </c>
      <c r="C224" s="5">
        <v>161</v>
      </c>
      <c r="F224" s="94">
        <v>160.50069444444301</v>
      </c>
      <c r="G224" s="4">
        <v>161</v>
      </c>
      <c r="I224" s="5"/>
    </row>
    <row r="225" spans="1:9" x14ac:dyDescent="0.2">
      <c r="A225" s="87">
        <f t="shared" si="8"/>
        <v>0.1125</v>
      </c>
      <c r="B225" s="4">
        <v>8</v>
      </c>
      <c r="C225" s="5">
        <v>162</v>
      </c>
      <c r="F225" s="94">
        <v>161.50069444444301</v>
      </c>
      <c r="G225" s="4">
        <v>162</v>
      </c>
      <c r="I225" s="5"/>
    </row>
    <row r="226" spans="1:9" x14ac:dyDescent="0.2">
      <c r="A226" s="87">
        <f t="shared" si="8"/>
        <v>0.11319444444444444</v>
      </c>
      <c r="B226" s="4">
        <v>8</v>
      </c>
      <c r="C226" s="5">
        <v>163</v>
      </c>
      <c r="F226" s="94">
        <v>162.50069444444301</v>
      </c>
      <c r="G226" s="4">
        <v>163</v>
      </c>
      <c r="I226" s="5"/>
    </row>
    <row r="227" spans="1:9" x14ac:dyDescent="0.2">
      <c r="A227" s="87">
        <f t="shared" si="8"/>
        <v>0.11388888888888889</v>
      </c>
      <c r="B227" s="4">
        <v>8</v>
      </c>
      <c r="C227" s="5">
        <v>164</v>
      </c>
      <c r="F227" s="94">
        <v>163.50069444444301</v>
      </c>
      <c r="G227" s="4">
        <v>164</v>
      </c>
      <c r="I227" s="5"/>
    </row>
    <row r="228" spans="1:9" x14ac:dyDescent="0.2">
      <c r="A228" s="87">
        <f t="shared" si="8"/>
        <v>0.11458333333333333</v>
      </c>
      <c r="B228" s="4">
        <v>8</v>
      </c>
      <c r="C228" s="5">
        <v>165</v>
      </c>
      <c r="F228" s="94">
        <v>164.50069444444301</v>
      </c>
      <c r="G228" s="4">
        <v>165</v>
      </c>
      <c r="I228" s="5"/>
    </row>
    <row r="229" spans="1:9" x14ac:dyDescent="0.2">
      <c r="A229" s="87">
        <f t="shared" si="8"/>
        <v>0.11527777777777777</v>
      </c>
      <c r="B229" s="4">
        <v>8</v>
      </c>
      <c r="C229" s="5">
        <v>166</v>
      </c>
      <c r="F229" s="94">
        <v>165.50069444444301</v>
      </c>
      <c r="G229" s="4">
        <v>166</v>
      </c>
      <c r="I229" s="5"/>
    </row>
    <row r="230" spans="1:9" x14ac:dyDescent="0.2">
      <c r="A230" s="87">
        <f t="shared" si="8"/>
        <v>0.11597222222222221</v>
      </c>
      <c r="B230" s="4">
        <v>8</v>
      </c>
      <c r="C230" s="5">
        <v>167</v>
      </c>
      <c r="F230" s="94">
        <v>166.50069444444301</v>
      </c>
      <c r="G230" s="4">
        <v>167</v>
      </c>
      <c r="I230" s="5"/>
    </row>
    <row r="231" spans="1:9" x14ac:dyDescent="0.2">
      <c r="A231" s="87">
        <f t="shared" si="8"/>
        <v>0.11666666666666665</v>
      </c>
      <c r="B231" s="4">
        <v>8</v>
      </c>
      <c r="C231" s="5">
        <v>168</v>
      </c>
      <c r="F231" s="94">
        <v>167.50069444444301</v>
      </c>
      <c r="G231" s="4">
        <v>168</v>
      </c>
      <c r="I231" s="5"/>
    </row>
    <row r="232" spans="1:9" x14ac:dyDescent="0.2">
      <c r="A232" s="87">
        <f t="shared" si="8"/>
        <v>0.11736111111111112</v>
      </c>
      <c r="B232" s="4">
        <v>8</v>
      </c>
      <c r="C232" s="5">
        <v>169</v>
      </c>
      <c r="F232" s="94">
        <v>168.50069444444301</v>
      </c>
      <c r="G232" s="4">
        <v>169</v>
      </c>
      <c r="I232" s="5"/>
    </row>
    <row r="233" spans="1:9" x14ac:dyDescent="0.2">
      <c r="A233" s="87">
        <f t="shared" si="8"/>
        <v>0.11805555555555557</v>
      </c>
      <c r="B233" s="4">
        <v>8</v>
      </c>
      <c r="C233" s="5">
        <v>170</v>
      </c>
      <c r="F233" s="94">
        <v>169.50069444444301</v>
      </c>
      <c r="G233" s="4">
        <v>170</v>
      </c>
      <c r="I233" s="5"/>
    </row>
    <row r="234" spans="1:9" x14ac:dyDescent="0.2">
      <c r="A234" s="87">
        <f t="shared" si="8"/>
        <v>0.11875000000000001</v>
      </c>
      <c r="B234" s="4">
        <v>8</v>
      </c>
      <c r="C234" s="5">
        <v>171</v>
      </c>
      <c r="F234" s="94">
        <v>170.50069444444301</v>
      </c>
      <c r="G234" s="4">
        <v>171</v>
      </c>
      <c r="I234" s="5"/>
    </row>
    <row r="235" spans="1:9" x14ac:dyDescent="0.2">
      <c r="A235" s="87">
        <f t="shared" si="8"/>
        <v>0.11944444444444445</v>
      </c>
      <c r="B235" s="4">
        <v>8</v>
      </c>
      <c r="C235" s="5">
        <v>172</v>
      </c>
      <c r="F235" s="94">
        <v>171.50069444444301</v>
      </c>
      <c r="G235" s="4">
        <v>172</v>
      </c>
      <c r="I235" s="5"/>
    </row>
    <row r="236" spans="1:9" x14ac:dyDescent="0.2">
      <c r="A236" s="87">
        <f t="shared" si="8"/>
        <v>0.12013888888888889</v>
      </c>
      <c r="B236" s="4">
        <v>8</v>
      </c>
      <c r="C236" s="5">
        <v>173</v>
      </c>
      <c r="F236" s="94">
        <v>172.50069444444301</v>
      </c>
      <c r="G236" s="4">
        <v>173</v>
      </c>
      <c r="I236" s="5"/>
    </row>
    <row r="237" spans="1:9" x14ac:dyDescent="0.2">
      <c r="A237" s="87">
        <f t="shared" si="8"/>
        <v>0.12083333333333333</v>
      </c>
      <c r="B237" s="4">
        <v>8</v>
      </c>
      <c r="C237" s="5">
        <v>174</v>
      </c>
      <c r="F237" s="94">
        <v>173.50069444444301</v>
      </c>
      <c r="G237" s="4">
        <v>174</v>
      </c>
      <c r="I237" s="5"/>
    </row>
    <row r="238" spans="1:9" x14ac:dyDescent="0.2">
      <c r="A238" s="87">
        <f t="shared" si="8"/>
        <v>0.12152777777777778</v>
      </c>
      <c r="B238" s="4">
        <v>8</v>
      </c>
      <c r="C238" s="5">
        <v>175</v>
      </c>
      <c r="F238" s="94">
        <v>174.50069444444301</v>
      </c>
      <c r="G238" s="4">
        <v>175</v>
      </c>
      <c r="I238" s="5"/>
    </row>
    <row r="239" spans="1:9" x14ac:dyDescent="0.2">
      <c r="A239" s="87">
        <f t="shared" si="8"/>
        <v>0.12222222222222222</v>
      </c>
      <c r="B239" s="4">
        <v>8</v>
      </c>
      <c r="C239" s="5">
        <v>176</v>
      </c>
      <c r="F239" s="94">
        <v>175.50069444444301</v>
      </c>
      <c r="G239" s="4">
        <v>176</v>
      </c>
      <c r="I239" s="5"/>
    </row>
    <row r="240" spans="1:9" x14ac:dyDescent="0.2">
      <c r="A240" s="87">
        <f t="shared" si="8"/>
        <v>0.12291666666666667</v>
      </c>
      <c r="B240" s="4">
        <v>8</v>
      </c>
      <c r="C240" s="5">
        <v>177</v>
      </c>
      <c r="F240" s="94">
        <v>176.50069444444301</v>
      </c>
      <c r="G240" s="4">
        <v>177</v>
      </c>
      <c r="I240" s="5"/>
    </row>
    <row r="241" spans="1:9" x14ac:dyDescent="0.2">
      <c r="A241" s="87">
        <f t="shared" si="8"/>
        <v>0.12361111111111112</v>
      </c>
      <c r="B241" s="4">
        <v>8</v>
      </c>
      <c r="C241" s="5">
        <v>178</v>
      </c>
      <c r="F241" s="94">
        <v>177.50069444444301</v>
      </c>
      <c r="G241" s="4">
        <v>178</v>
      </c>
      <c r="I241" s="5"/>
    </row>
    <row r="242" spans="1:9" x14ac:dyDescent="0.2">
      <c r="A242" s="87">
        <f t="shared" si="8"/>
        <v>0.12430555555555556</v>
      </c>
      <c r="B242" s="4">
        <v>8</v>
      </c>
      <c r="C242" s="5">
        <v>179</v>
      </c>
      <c r="F242" s="94">
        <v>178.50069444444301</v>
      </c>
      <c r="G242" s="4">
        <v>179</v>
      </c>
      <c r="I242" s="5"/>
    </row>
    <row r="243" spans="1:9" x14ac:dyDescent="0.2">
      <c r="A243" s="87">
        <f t="shared" si="8"/>
        <v>0.125</v>
      </c>
      <c r="B243" s="4">
        <v>8</v>
      </c>
      <c r="C243" s="5">
        <v>180</v>
      </c>
      <c r="F243" s="94">
        <v>179.50069444444301</v>
      </c>
      <c r="G243" s="4">
        <v>180</v>
      </c>
      <c r="I243" s="5"/>
    </row>
    <row r="244" spans="1:9" x14ac:dyDescent="0.2">
      <c r="A244" s="87">
        <f t="shared" si="8"/>
        <v>0.12569444444444444</v>
      </c>
      <c r="B244" s="4">
        <v>8</v>
      </c>
      <c r="C244" s="5">
        <v>181</v>
      </c>
      <c r="F244" s="94">
        <v>180.50069444444301</v>
      </c>
      <c r="G244" s="4">
        <v>181</v>
      </c>
      <c r="I244" s="5"/>
    </row>
    <row r="245" spans="1:9" x14ac:dyDescent="0.2">
      <c r="A245" s="87">
        <f t="shared" si="8"/>
        <v>0.12638888888888888</v>
      </c>
      <c r="B245" s="4">
        <v>8</v>
      </c>
      <c r="C245" s="5">
        <v>182</v>
      </c>
      <c r="F245" s="94">
        <v>181.50069444444301</v>
      </c>
      <c r="G245" s="4">
        <v>182</v>
      </c>
      <c r="I245" s="5"/>
    </row>
    <row r="246" spans="1:9" x14ac:dyDescent="0.2">
      <c r="A246" s="87">
        <f t="shared" si="8"/>
        <v>0.12708333333333333</v>
      </c>
      <c r="B246" s="4">
        <v>8</v>
      </c>
      <c r="C246" s="5">
        <v>183</v>
      </c>
      <c r="F246" s="94">
        <v>182.50069444444301</v>
      </c>
      <c r="G246" s="4">
        <v>183</v>
      </c>
      <c r="I246" s="5"/>
    </row>
    <row r="247" spans="1:9" x14ac:dyDescent="0.2">
      <c r="A247" s="87">
        <f t="shared" si="8"/>
        <v>0.1277777777777778</v>
      </c>
      <c r="B247" s="4">
        <v>8</v>
      </c>
      <c r="C247" s="5">
        <v>184</v>
      </c>
      <c r="F247" s="94">
        <v>183.50069444444301</v>
      </c>
      <c r="G247" s="4">
        <v>184</v>
      </c>
      <c r="I247" s="5"/>
    </row>
    <row r="248" spans="1:9" x14ac:dyDescent="0.2">
      <c r="A248" s="87">
        <f t="shared" si="8"/>
        <v>0.12847222222222224</v>
      </c>
      <c r="B248" s="4">
        <v>8</v>
      </c>
      <c r="C248" s="5">
        <v>185</v>
      </c>
      <c r="F248" s="94">
        <v>184.50069444444301</v>
      </c>
      <c r="G248" s="4">
        <v>185</v>
      </c>
      <c r="I248" s="5"/>
    </row>
    <row r="249" spans="1:9" x14ac:dyDescent="0.2">
      <c r="A249" s="87">
        <f t="shared" si="8"/>
        <v>0.12916666666666668</v>
      </c>
      <c r="B249" s="4">
        <v>8</v>
      </c>
      <c r="C249" s="5">
        <v>186</v>
      </c>
      <c r="F249" s="94">
        <v>185.50069444444301</v>
      </c>
      <c r="G249" s="4">
        <v>186</v>
      </c>
      <c r="I249" s="5"/>
    </row>
    <row r="250" spans="1:9" x14ac:dyDescent="0.2">
      <c r="A250" s="87">
        <f t="shared" si="8"/>
        <v>0.12986111111111112</v>
      </c>
      <c r="B250" s="4">
        <v>8</v>
      </c>
      <c r="C250" s="5">
        <v>187</v>
      </c>
      <c r="F250" s="94">
        <v>186.50069444444301</v>
      </c>
      <c r="G250" s="4">
        <v>187</v>
      </c>
      <c r="I250" s="5"/>
    </row>
    <row r="251" spans="1:9" x14ac:dyDescent="0.2">
      <c r="A251" s="87">
        <f t="shared" si="8"/>
        <v>0.13055555555555556</v>
      </c>
      <c r="B251" s="4">
        <v>8</v>
      </c>
      <c r="C251" s="5">
        <v>188</v>
      </c>
      <c r="F251" s="94">
        <v>187.50069444444301</v>
      </c>
      <c r="G251" s="4">
        <v>188</v>
      </c>
      <c r="I251" s="5"/>
    </row>
    <row r="252" spans="1:9" x14ac:dyDescent="0.2">
      <c r="A252" s="87">
        <f t="shared" si="8"/>
        <v>0.13125000000000001</v>
      </c>
      <c r="B252" s="4">
        <v>8</v>
      </c>
      <c r="C252" s="5">
        <v>189</v>
      </c>
      <c r="F252" s="94">
        <v>188.50069444444301</v>
      </c>
      <c r="G252" s="4">
        <v>189</v>
      </c>
      <c r="I252" s="5"/>
    </row>
    <row r="253" spans="1:9" x14ac:dyDescent="0.2">
      <c r="A253" s="87">
        <f t="shared" si="8"/>
        <v>0.13194444444444445</v>
      </c>
      <c r="B253" s="4">
        <v>8</v>
      </c>
      <c r="C253" s="5">
        <v>190</v>
      </c>
      <c r="F253" s="94">
        <v>189.50069444444301</v>
      </c>
      <c r="G253" s="4">
        <v>190</v>
      </c>
      <c r="I253" s="5"/>
    </row>
    <row r="254" spans="1:9" x14ac:dyDescent="0.2">
      <c r="A254" s="87">
        <f t="shared" si="8"/>
        <v>0.13263888888888889</v>
      </c>
      <c r="B254" s="4">
        <v>8</v>
      </c>
      <c r="C254" s="5">
        <v>191</v>
      </c>
      <c r="F254" s="94">
        <v>190.50069444444301</v>
      </c>
      <c r="G254" s="4">
        <v>191</v>
      </c>
      <c r="I254" s="5"/>
    </row>
    <row r="255" spans="1:9" x14ac:dyDescent="0.2">
      <c r="A255" s="87">
        <f t="shared" ref="A255:A318" si="9">C255/60/24</f>
        <v>0.13333333333333333</v>
      </c>
      <c r="B255" s="4">
        <v>8</v>
      </c>
      <c r="C255" s="5">
        <v>192</v>
      </c>
      <c r="F255" s="94">
        <v>191.50069444444301</v>
      </c>
      <c r="G255" s="4">
        <v>192</v>
      </c>
      <c r="I255" s="5"/>
    </row>
    <row r="256" spans="1:9" x14ac:dyDescent="0.2">
      <c r="A256" s="87">
        <f t="shared" si="9"/>
        <v>0.13402777777777777</v>
      </c>
      <c r="B256" s="4">
        <v>8</v>
      </c>
      <c r="C256" s="5">
        <v>193</v>
      </c>
      <c r="F256" s="94">
        <v>192.50069444444301</v>
      </c>
      <c r="G256" s="4">
        <v>193</v>
      </c>
      <c r="I256" s="5"/>
    </row>
    <row r="257" spans="1:9" x14ac:dyDescent="0.2">
      <c r="A257" s="87">
        <f t="shared" si="9"/>
        <v>0.13472222222222222</v>
      </c>
      <c r="B257" s="4">
        <v>8</v>
      </c>
      <c r="C257" s="5">
        <v>194</v>
      </c>
      <c r="F257" s="94">
        <v>193.50069444444301</v>
      </c>
      <c r="G257" s="4">
        <v>194</v>
      </c>
      <c r="I257" s="5"/>
    </row>
    <row r="258" spans="1:9" x14ac:dyDescent="0.2">
      <c r="A258" s="87">
        <f t="shared" si="9"/>
        <v>0.13541666666666666</v>
      </c>
      <c r="B258" s="4">
        <v>8</v>
      </c>
      <c r="C258" s="5">
        <v>195</v>
      </c>
      <c r="F258" s="94">
        <v>194.50069444444301</v>
      </c>
      <c r="G258" s="4">
        <v>195</v>
      </c>
      <c r="I258" s="5"/>
    </row>
    <row r="259" spans="1:9" x14ac:dyDescent="0.2">
      <c r="A259" s="87">
        <f t="shared" si="9"/>
        <v>0.1361111111111111</v>
      </c>
      <c r="B259" s="4">
        <v>8</v>
      </c>
      <c r="C259" s="5">
        <v>196</v>
      </c>
      <c r="F259" s="94">
        <v>195.50069444444301</v>
      </c>
      <c r="G259" s="4">
        <v>196</v>
      </c>
      <c r="I259" s="5"/>
    </row>
    <row r="260" spans="1:9" x14ac:dyDescent="0.2">
      <c r="A260" s="87">
        <f t="shared" si="9"/>
        <v>0.13680555555555554</v>
      </c>
      <c r="B260" s="4">
        <v>8</v>
      </c>
      <c r="C260" s="5">
        <v>197</v>
      </c>
      <c r="F260" s="94">
        <v>196.50069444444301</v>
      </c>
      <c r="G260" s="4">
        <v>197</v>
      </c>
      <c r="I260" s="5"/>
    </row>
    <row r="261" spans="1:9" x14ac:dyDescent="0.2">
      <c r="A261" s="87">
        <f t="shared" si="9"/>
        <v>0.13749999999999998</v>
      </c>
      <c r="B261" s="4">
        <v>8</v>
      </c>
      <c r="C261" s="5">
        <v>198</v>
      </c>
      <c r="F261" s="94">
        <v>197.50069444444301</v>
      </c>
      <c r="G261" s="4">
        <v>198</v>
      </c>
      <c r="I261" s="5"/>
    </row>
    <row r="262" spans="1:9" x14ac:dyDescent="0.2">
      <c r="A262" s="87">
        <f t="shared" si="9"/>
        <v>0.13819444444444445</v>
      </c>
      <c r="B262" s="4">
        <v>8</v>
      </c>
      <c r="C262" s="5">
        <v>199</v>
      </c>
      <c r="F262" s="94">
        <v>198.50069444444301</v>
      </c>
      <c r="G262" s="4">
        <v>199</v>
      </c>
      <c r="I262" s="5"/>
    </row>
    <row r="263" spans="1:9" x14ac:dyDescent="0.2">
      <c r="A263" s="87">
        <f t="shared" si="9"/>
        <v>0.1388888888888889</v>
      </c>
      <c r="B263" s="4">
        <v>8</v>
      </c>
      <c r="C263" s="5">
        <v>200</v>
      </c>
      <c r="F263" s="94">
        <v>199.50069444444301</v>
      </c>
      <c r="G263" s="4">
        <v>200</v>
      </c>
      <c r="I263" s="5"/>
    </row>
    <row r="264" spans="1:9" x14ac:dyDescent="0.2">
      <c r="A264" s="87">
        <f t="shared" si="9"/>
        <v>0.13958333333333334</v>
      </c>
      <c r="B264" s="4">
        <v>8</v>
      </c>
      <c r="C264" s="5">
        <v>201</v>
      </c>
      <c r="F264" s="94">
        <v>200.50069444444301</v>
      </c>
      <c r="G264" s="4">
        <v>201</v>
      </c>
      <c r="I264" s="5"/>
    </row>
    <row r="265" spans="1:9" x14ac:dyDescent="0.2">
      <c r="A265" s="87">
        <f t="shared" si="9"/>
        <v>0.14027777777777778</v>
      </c>
      <c r="B265" s="4">
        <v>8</v>
      </c>
      <c r="C265" s="5">
        <v>202</v>
      </c>
      <c r="F265" s="94">
        <v>201.50069444444301</v>
      </c>
      <c r="G265" s="4">
        <v>202</v>
      </c>
      <c r="I265" s="5"/>
    </row>
    <row r="266" spans="1:9" x14ac:dyDescent="0.2">
      <c r="A266" s="87">
        <f t="shared" si="9"/>
        <v>0.14097222222222222</v>
      </c>
      <c r="B266" s="4">
        <v>8</v>
      </c>
      <c r="C266" s="5">
        <v>203</v>
      </c>
      <c r="F266" s="94">
        <v>202.50069444444301</v>
      </c>
      <c r="G266" s="4">
        <v>203</v>
      </c>
      <c r="I266" s="5"/>
    </row>
    <row r="267" spans="1:9" x14ac:dyDescent="0.2">
      <c r="A267" s="87">
        <f t="shared" si="9"/>
        <v>0.14166666666666666</v>
      </c>
      <c r="B267" s="4">
        <v>8</v>
      </c>
      <c r="C267" s="5">
        <v>204</v>
      </c>
      <c r="F267" s="94">
        <v>203.50069444444301</v>
      </c>
      <c r="G267" s="4">
        <v>204</v>
      </c>
      <c r="I267" s="5"/>
    </row>
    <row r="268" spans="1:9" x14ac:dyDescent="0.2">
      <c r="A268" s="87">
        <f t="shared" si="9"/>
        <v>0.1423611111111111</v>
      </c>
      <c r="B268" s="4">
        <v>8</v>
      </c>
      <c r="C268" s="5">
        <v>205</v>
      </c>
      <c r="F268" s="94">
        <v>204.50069444444301</v>
      </c>
      <c r="G268" s="4">
        <v>205</v>
      </c>
      <c r="I268" s="5"/>
    </row>
    <row r="269" spans="1:9" x14ac:dyDescent="0.2">
      <c r="A269" s="87">
        <f t="shared" si="9"/>
        <v>0.14305555555555555</v>
      </c>
      <c r="B269" s="4">
        <v>8</v>
      </c>
      <c r="C269" s="5">
        <v>206</v>
      </c>
      <c r="F269" s="94">
        <v>205.50069444444301</v>
      </c>
      <c r="G269" s="4">
        <v>206</v>
      </c>
      <c r="I269" s="5"/>
    </row>
    <row r="270" spans="1:9" x14ac:dyDescent="0.2">
      <c r="A270" s="87">
        <f t="shared" si="9"/>
        <v>0.14375000000000002</v>
      </c>
      <c r="B270" s="4">
        <v>8</v>
      </c>
      <c r="C270" s="5">
        <v>207</v>
      </c>
      <c r="F270" s="94">
        <v>206.50069444444301</v>
      </c>
      <c r="G270" s="4">
        <v>207</v>
      </c>
      <c r="I270" s="5"/>
    </row>
    <row r="271" spans="1:9" x14ac:dyDescent="0.2">
      <c r="A271" s="87">
        <f t="shared" si="9"/>
        <v>0.14444444444444446</v>
      </c>
      <c r="B271" s="4">
        <v>8</v>
      </c>
      <c r="C271" s="5">
        <v>208</v>
      </c>
      <c r="F271" s="94">
        <v>207.50069444444301</v>
      </c>
      <c r="G271" s="4">
        <v>208</v>
      </c>
      <c r="I271" s="5"/>
    </row>
    <row r="272" spans="1:9" x14ac:dyDescent="0.2">
      <c r="A272" s="87">
        <f t="shared" si="9"/>
        <v>0.1451388888888889</v>
      </c>
      <c r="B272" s="4">
        <v>8</v>
      </c>
      <c r="C272" s="5">
        <v>209</v>
      </c>
      <c r="F272" s="94">
        <v>208.50069444444301</v>
      </c>
      <c r="G272" s="4">
        <v>209</v>
      </c>
      <c r="I272" s="5"/>
    </row>
    <row r="273" spans="1:9" x14ac:dyDescent="0.2">
      <c r="A273" s="87">
        <f t="shared" si="9"/>
        <v>0.14583333333333334</v>
      </c>
      <c r="B273" s="4">
        <v>8</v>
      </c>
      <c r="C273" s="5">
        <v>210</v>
      </c>
      <c r="F273" s="94">
        <v>209.50069444444301</v>
      </c>
      <c r="G273" s="4">
        <v>210</v>
      </c>
      <c r="I273" s="5"/>
    </row>
    <row r="274" spans="1:9" x14ac:dyDescent="0.2">
      <c r="A274" s="87">
        <f t="shared" si="9"/>
        <v>0.14652777777777778</v>
      </c>
      <c r="B274" s="4">
        <v>8</v>
      </c>
      <c r="C274" s="5">
        <v>211</v>
      </c>
      <c r="F274" s="94">
        <v>210.50069444444301</v>
      </c>
      <c r="G274" s="4">
        <v>211</v>
      </c>
      <c r="I274" s="5"/>
    </row>
    <row r="275" spans="1:9" x14ac:dyDescent="0.2">
      <c r="A275" s="87">
        <f t="shared" si="9"/>
        <v>0.14722222222222223</v>
      </c>
      <c r="B275" s="4">
        <v>8</v>
      </c>
      <c r="C275" s="5">
        <v>212</v>
      </c>
      <c r="F275" s="94">
        <v>211.50069444444301</v>
      </c>
      <c r="G275" s="4">
        <v>212</v>
      </c>
      <c r="I275" s="5"/>
    </row>
    <row r="276" spans="1:9" x14ac:dyDescent="0.2">
      <c r="A276" s="87">
        <f t="shared" si="9"/>
        <v>0.14791666666666667</v>
      </c>
      <c r="B276" s="4">
        <v>8</v>
      </c>
      <c r="C276" s="5">
        <v>213</v>
      </c>
      <c r="F276" s="94">
        <v>212.50069444444301</v>
      </c>
      <c r="G276" s="4">
        <v>213</v>
      </c>
      <c r="I276" s="5"/>
    </row>
    <row r="277" spans="1:9" x14ac:dyDescent="0.2">
      <c r="A277" s="87">
        <f t="shared" si="9"/>
        <v>0.14861111111111111</v>
      </c>
      <c r="B277" s="4">
        <v>8</v>
      </c>
      <c r="C277" s="5">
        <v>214</v>
      </c>
      <c r="F277" s="94">
        <v>213.50069444444301</v>
      </c>
      <c r="G277" s="4">
        <v>214</v>
      </c>
      <c r="I277" s="5"/>
    </row>
    <row r="278" spans="1:9" x14ac:dyDescent="0.2">
      <c r="A278" s="87">
        <f t="shared" si="9"/>
        <v>0.14930555555555555</v>
      </c>
      <c r="B278" s="4">
        <v>8</v>
      </c>
      <c r="C278" s="5">
        <v>215</v>
      </c>
      <c r="F278" s="94">
        <v>214.50069444444301</v>
      </c>
      <c r="G278" s="4">
        <v>215</v>
      </c>
      <c r="I278" s="5"/>
    </row>
    <row r="279" spans="1:9" x14ac:dyDescent="0.2">
      <c r="A279" s="87">
        <f t="shared" si="9"/>
        <v>0.15</v>
      </c>
      <c r="B279" s="4">
        <v>8</v>
      </c>
      <c r="C279" s="5">
        <v>216</v>
      </c>
      <c r="F279" s="94">
        <v>215.50069444444301</v>
      </c>
      <c r="G279" s="4">
        <v>216</v>
      </c>
      <c r="I279" s="5"/>
    </row>
    <row r="280" spans="1:9" x14ac:dyDescent="0.2">
      <c r="A280" s="87">
        <f t="shared" si="9"/>
        <v>0.15069444444444444</v>
      </c>
      <c r="B280" s="4">
        <v>8</v>
      </c>
      <c r="C280" s="5">
        <v>217</v>
      </c>
      <c r="F280" s="94">
        <v>216.50069444444301</v>
      </c>
      <c r="G280" s="4">
        <v>217</v>
      </c>
      <c r="I280" s="5"/>
    </row>
    <row r="281" spans="1:9" x14ac:dyDescent="0.2">
      <c r="A281" s="87">
        <f t="shared" si="9"/>
        <v>0.15138888888888888</v>
      </c>
      <c r="B281" s="4">
        <v>8</v>
      </c>
      <c r="C281" s="5">
        <v>218</v>
      </c>
      <c r="F281" s="94">
        <v>217.50069444444301</v>
      </c>
      <c r="G281" s="4">
        <v>218</v>
      </c>
      <c r="I281" s="5"/>
    </row>
    <row r="282" spans="1:9" x14ac:dyDescent="0.2">
      <c r="A282" s="87">
        <f t="shared" si="9"/>
        <v>0.15208333333333332</v>
      </c>
      <c r="B282" s="4">
        <v>8</v>
      </c>
      <c r="C282" s="5">
        <v>219</v>
      </c>
      <c r="F282" s="94">
        <v>218.50069444444301</v>
      </c>
      <c r="G282" s="4">
        <v>219</v>
      </c>
      <c r="I282" s="5"/>
    </row>
    <row r="283" spans="1:9" x14ac:dyDescent="0.2">
      <c r="A283" s="87">
        <f t="shared" si="9"/>
        <v>0.15277777777777776</v>
      </c>
      <c r="B283" s="4">
        <v>8</v>
      </c>
      <c r="C283" s="5">
        <v>220</v>
      </c>
      <c r="F283" s="94">
        <v>219.50069444444301</v>
      </c>
      <c r="G283" s="4">
        <v>220</v>
      </c>
      <c r="I283" s="5"/>
    </row>
    <row r="284" spans="1:9" x14ac:dyDescent="0.2">
      <c r="A284" s="87">
        <f t="shared" si="9"/>
        <v>0.1534722222222222</v>
      </c>
      <c r="B284" s="4">
        <v>8</v>
      </c>
      <c r="C284" s="5">
        <v>221</v>
      </c>
      <c r="F284" s="94">
        <v>220.50069444444301</v>
      </c>
      <c r="G284" s="4">
        <v>221</v>
      </c>
      <c r="I284" s="5"/>
    </row>
    <row r="285" spans="1:9" x14ac:dyDescent="0.2">
      <c r="A285" s="87">
        <f t="shared" si="9"/>
        <v>0.15416666666666667</v>
      </c>
      <c r="B285" s="4">
        <v>8</v>
      </c>
      <c r="C285" s="5">
        <v>222</v>
      </c>
      <c r="F285" s="94">
        <v>221.50069444444301</v>
      </c>
      <c r="G285" s="4">
        <v>222</v>
      </c>
      <c r="I285" s="5"/>
    </row>
    <row r="286" spans="1:9" x14ac:dyDescent="0.2">
      <c r="A286" s="87">
        <f t="shared" si="9"/>
        <v>0.15486111111111112</v>
      </c>
      <c r="B286" s="4">
        <v>8</v>
      </c>
      <c r="C286" s="5">
        <v>223</v>
      </c>
      <c r="F286" s="94">
        <v>222.50069444444301</v>
      </c>
      <c r="G286" s="4">
        <v>223</v>
      </c>
      <c r="I286" s="5"/>
    </row>
    <row r="287" spans="1:9" x14ac:dyDescent="0.2">
      <c r="A287" s="87">
        <f t="shared" si="9"/>
        <v>0.15555555555555556</v>
      </c>
      <c r="B287" s="4">
        <v>8</v>
      </c>
      <c r="C287" s="5">
        <v>224</v>
      </c>
      <c r="F287" s="94">
        <v>223.50069444444301</v>
      </c>
      <c r="G287" s="4">
        <v>224</v>
      </c>
      <c r="I287" s="5"/>
    </row>
    <row r="288" spans="1:9" x14ac:dyDescent="0.2">
      <c r="A288" s="87">
        <f t="shared" si="9"/>
        <v>0.15625</v>
      </c>
      <c r="B288" s="4">
        <v>8</v>
      </c>
      <c r="C288" s="5">
        <v>225</v>
      </c>
      <c r="F288" s="94">
        <v>224.50069444444301</v>
      </c>
      <c r="G288" s="4">
        <v>225</v>
      </c>
      <c r="I288" s="5"/>
    </row>
    <row r="289" spans="1:9" x14ac:dyDescent="0.2">
      <c r="A289" s="87">
        <f t="shared" si="9"/>
        <v>0.15694444444444444</v>
      </c>
      <c r="B289" s="4">
        <v>8</v>
      </c>
      <c r="C289" s="5">
        <v>226</v>
      </c>
      <c r="F289" s="94">
        <v>225.50069444444301</v>
      </c>
      <c r="G289" s="4">
        <v>226</v>
      </c>
      <c r="I289" s="5"/>
    </row>
    <row r="290" spans="1:9" x14ac:dyDescent="0.2">
      <c r="A290" s="87">
        <f t="shared" si="9"/>
        <v>0.15763888888888888</v>
      </c>
      <c r="B290" s="4">
        <v>8</v>
      </c>
      <c r="C290" s="5">
        <v>227</v>
      </c>
      <c r="F290" s="94">
        <v>226.50069444444301</v>
      </c>
      <c r="G290" s="4">
        <v>227</v>
      </c>
      <c r="I290" s="5"/>
    </row>
    <row r="291" spans="1:9" x14ac:dyDescent="0.2">
      <c r="A291" s="87">
        <f t="shared" si="9"/>
        <v>0.15833333333333333</v>
      </c>
      <c r="B291" s="4">
        <v>8</v>
      </c>
      <c r="C291" s="5">
        <v>228</v>
      </c>
      <c r="F291" s="94">
        <v>227.50069444444301</v>
      </c>
      <c r="G291" s="4">
        <v>228</v>
      </c>
      <c r="I291" s="5"/>
    </row>
    <row r="292" spans="1:9" x14ac:dyDescent="0.2">
      <c r="A292" s="87">
        <f t="shared" si="9"/>
        <v>0.1590277777777778</v>
      </c>
      <c r="B292" s="4">
        <v>8</v>
      </c>
      <c r="C292" s="5">
        <v>229</v>
      </c>
      <c r="F292" s="94">
        <v>228.50069444444301</v>
      </c>
      <c r="G292" s="4">
        <v>229</v>
      </c>
      <c r="I292" s="5"/>
    </row>
    <row r="293" spans="1:9" x14ac:dyDescent="0.2">
      <c r="A293" s="87">
        <f t="shared" si="9"/>
        <v>0.15972222222222224</v>
      </c>
      <c r="B293" s="4">
        <v>8</v>
      </c>
      <c r="C293" s="5">
        <v>230</v>
      </c>
      <c r="F293" s="94">
        <v>229.50069444444301</v>
      </c>
      <c r="G293" s="4">
        <v>230</v>
      </c>
      <c r="I293" s="5"/>
    </row>
    <row r="294" spans="1:9" x14ac:dyDescent="0.2">
      <c r="A294" s="87">
        <f t="shared" si="9"/>
        <v>0.16041666666666668</v>
      </c>
      <c r="B294" s="4">
        <v>8</v>
      </c>
      <c r="C294" s="5">
        <v>231</v>
      </c>
      <c r="F294" s="94">
        <v>230.50069444444301</v>
      </c>
      <c r="G294" s="4">
        <v>231</v>
      </c>
      <c r="I294" s="5"/>
    </row>
    <row r="295" spans="1:9" x14ac:dyDescent="0.2">
      <c r="A295" s="87">
        <f t="shared" si="9"/>
        <v>0.16111111111111112</v>
      </c>
      <c r="B295" s="4">
        <v>8</v>
      </c>
      <c r="C295" s="5">
        <v>232</v>
      </c>
      <c r="F295" s="94">
        <v>231.50069444444301</v>
      </c>
      <c r="G295" s="4">
        <v>232</v>
      </c>
      <c r="I295" s="5"/>
    </row>
    <row r="296" spans="1:9" x14ac:dyDescent="0.2">
      <c r="A296" s="87">
        <f t="shared" si="9"/>
        <v>0.16180555555555556</v>
      </c>
      <c r="B296" s="4">
        <v>8</v>
      </c>
      <c r="C296" s="5">
        <v>233</v>
      </c>
      <c r="F296" s="94">
        <v>232.50069444444301</v>
      </c>
      <c r="G296" s="4">
        <v>233</v>
      </c>
      <c r="I296" s="5"/>
    </row>
    <row r="297" spans="1:9" x14ac:dyDescent="0.2">
      <c r="A297" s="87">
        <f t="shared" si="9"/>
        <v>0.16250000000000001</v>
      </c>
      <c r="B297" s="4">
        <v>8</v>
      </c>
      <c r="C297" s="5">
        <v>234</v>
      </c>
      <c r="F297" s="94">
        <v>233.50069444444301</v>
      </c>
      <c r="G297" s="4">
        <v>234</v>
      </c>
      <c r="I297" s="5"/>
    </row>
    <row r="298" spans="1:9" x14ac:dyDescent="0.2">
      <c r="A298" s="87">
        <f t="shared" si="9"/>
        <v>0.16319444444444445</v>
      </c>
      <c r="B298" s="4">
        <v>8</v>
      </c>
      <c r="C298" s="5">
        <v>235</v>
      </c>
      <c r="F298" s="94">
        <v>234.50069444444301</v>
      </c>
      <c r="G298" s="4">
        <v>235</v>
      </c>
      <c r="I298" s="5"/>
    </row>
    <row r="299" spans="1:9" x14ac:dyDescent="0.2">
      <c r="A299" s="87">
        <f t="shared" si="9"/>
        <v>0.16388888888888889</v>
      </c>
      <c r="B299" s="4">
        <v>8</v>
      </c>
      <c r="C299" s="5">
        <v>236</v>
      </c>
      <c r="F299" s="94">
        <v>235.50069444444301</v>
      </c>
      <c r="G299" s="4">
        <v>236</v>
      </c>
      <c r="I299" s="5"/>
    </row>
    <row r="300" spans="1:9" x14ac:dyDescent="0.2">
      <c r="A300" s="87">
        <f t="shared" si="9"/>
        <v>0.16458333333333333</v>
      </c>
      <c r="B300" s="4">
        <v>8</v>
      </c>
      <c r="C300" s="5">
        <v>237</v>
      </c>
      <c r="F300" s="94">
        <v>236.50069444444301</v>
      </c>
      <c r="G300" s="4">
        <v>237</v>
      </c>
      <c r="I300" s="5"/>
    </row>
    <row r="301" spans="1:9" x14ac:dyDescent="0.2">
      <c r="A301" s="87">
        <f t="shared" si="9"/>
        <v>0.16527777777777777</v>
      </c>
      <c r="B301" s="4">
        <v>8</v>
      </c>
      <c r="C301" s="5">
        <v>238</v>
      </c>
      <c r="F301" s="94">
        <v>237.50069444444301</v>
      </c>
      <c r="G301" s="4">
        <v>238</v>
      </c>
      <c r="I301" s="5"/>
    </row>
    <row r="302" spans="1:9" x14ac:dyDescent="0.2">
      <c r="A302" s="87">
        <f t="shared" si="9"/>
        <v>0.16597222222222222</v>
      </c>
      <c r="B302" s="4">
        <v>8</v>
      </c>
      <c r="C302" s="5">
        <v>239</v>
      </c>
      <c r="F302" s="94">
        <v>238.50069444444301</v>
      </c>
      <c r="G302" s="4">
        <v>239</v>
      </c>
      <c r="I302" s="5"/>
    </row>
    <row r="303" spans="1:9" x14ac:dyDescent="0.2">
      <c r="A303" s="87">
        <f t="shared" si="9"/>
        <v>0.16666666666666666</v>
      </c>
      <c r="B303" s="4">
        <v>8</v>
      </c>
      <c r="C303" s="5">
        <v>240</v>
      </c>
      <c r="F303" s="94">
        <v>239.50069444444301</v>
      </c>
      <c r="G303" s="4">
        <v>240</v>
      </c>
      <c r="I303" s="5"/>
    </row>
    <row r="304" spans="1:9" x14ac:dyDescent="0.2">
      <c r="A304" s="87">
        <f t="shared" si="9"/>
        <v>0.1673611111111111</v>
      </c>
      <c r="B304" s="4">
        <v>8</v>
      </c>
      <c r="C304" s="5">
        <v>241</v>
      </c>
      <c r="F304" s="94">
        <v>240.50069444444301</v>
      </c>
      <c r="G304" s="4">
        <v>241</v>
      </c>
      <c r="I304" s="5"/>
    </row>
    <row r="305" spans="1:9" x14ac:dyDescent="0.2">
      <c r="A305" s="87">
        <f t="shared" si="9"/>
        <v>0.16805555555555554</v>
      </c>
      <c r="B305" s="4">
        <v>8</v>
      </c>
      <c r="C305" s="5">
        <v>242</v>
      </c>
      <c r="F305" s="94">
        <v>241.50069444444301</v>
      </c>
      <c r="G305" s="4">
        <v>242</v>
      </c>
      <c r="I305" s="5"/>
    </row>
    <row r="306" spans="1:9" x14ac:dyDescent="0.2">
      <c r="A306" s="87">
        <f t="shared" si="9"/>
        <v>0.16874999999999998</v>
      </c>
      <c r="B306" s="4">
        <v>8</v>
      </c>
      <c r="C306" s="5">
        <v>243</v>
      </c>
      <c r="F306" s="94">
        <v>242.50069444444301</v>
      </c>
      <c r="G306" s="4">
        <v>243</v>
      </c>
      <c r="I306" s="5"/>
    </row>
    <row r="307" spans="1:9" x14ac:dyDescent="0.2">
      <c r="A307" s="87">
        <f t="shared" si="9"/>
        <v>0.16944444444444443</v>
      </c>
      <c r="B307" s="4">
        <v>8</v>
      </c>
      <c r="C307" s="5">
        <v>244</v>
      </c>
      <c r="F307" s="94">
        <v>243.50069444444301</v>
      </c>
      <c r="G307" s="4">
        <v>244</v>
      </c>
      <c r="I307" s="5"/>
    </row>
    <row r="308" spans="1:9" x14ac:dyDescent="0.2">
      <c r="A308" s="87">
        <f t="shared" si="9"/>
        <v>0.17013888888888887</v>
      </c>
      <c r="B308" s="4">
        <v>8</v>
      </c>
      <c r="C308" s="5">
        <v>245</v>
      </c>
      <c r="F308" s="94">
        <v>244.50069444444301</v>
      </c>
      <c r="G308" s="4">
        <v>245</v>
      </c>
      <c r="I308" s="5"/>
    </row>
    <row r="309" spans="1:9" x14ac:dyDescent="0.2">
      <c r="A309" s="87">
        <f t="shared" si="9"/>
        <v>0.17083333333333331</v>
      </c>
      <c r="B309" s="4">
        <v>8</v>
      </c>
      <c r="C309" s="5">
        <v>246</v>
      </c>
      <c r="F309" s="94">
        <v>245.50069444444301</v>
      </c>
      <c r="G309" s="4">
        <v>246</v>
      </c>
      <c r="I309" s="5"/>
    </row>
    <row r="310" spans="1:9" x14ac:dyDescent="0.2">
      <c r="A310" s="87">
        <f t="shared" si="9"/>
        <v>0.17152777777777775</v>
      </c>
      <c r="B310" s="4">
        <v>8</v>
      </c>
      <c r="C310" s="5">
        <v>247</v>
      </c>
      <c r="F310" s="94">
        <v>246.50069444444301</v>
      </c>
      <c r="G310" s="4">
        <v>247</v>
      </c>
      <c r="I310" s="5"/>
    </row>
    <row r="311" spans="1:9" x14ac:dyDescent="0.2">
      <c r="A311" s="87">
        <f t="shared" si="9"/>
        <v>0.17222222222222225</v>
      </c>
      <c r="B311" s="4">
        <v>8</v>
      </c>
      <c r="C311" s="5">
        <v>248</v>
      </c>
      <c r="F311" s="94">
        <v>247.50069444444301</v>
      </c>
      <c r="G311" s="4">
        <v>248</v>
      </c>
      <c r="I311" s="5"/>
    </row>
    <row r="312" spans="1:9" x14ac:dyDescent="0.2">
      <c r="A312" s="87">
        <f t="shared" si="9"/>
        <v>0.17291666666666669</v>
      </c>
      <c r="B312" s="4">
        <v>8</v>
      </c>
      <c r="C312" s="5">
        <v>249</v>
      </c>
      <c r="F312" s="94">
        <v>248.50069444444301</v>
      </c>
      <c r="G312" s="4">
        <v>249</v>
      </c>
      <c r="I312" s="5"/>
    </row>
    <row r="313" spans="1:9" x14ac:dyDescent="0.2">
      <c r="A313" s="87">
        <f t="shared" si="9"/>
        <v>0.17361111111111113</v>
      </c>
      <c r="B313" s="4">
        <v>8</v>
      </c>
      <c r="C313" s="5">
        <v>250</v>
      </c>
      <c r="F313" s="94">
        <v>249.50069444444301</v>
      </c>
      <c r="G313" s="4">
        <v>250</v>
      </c>
      <c r="I313" s="5"/>
    </row>
    <row r="314" spans="1:9" x14ac:dyDescent="0.2">
      <c r="A314" s="87">
        <f t="shared" si="9"/>
        <v>0.17430555555555557</v>
      </c>
      <c r="B314" s="4">
        <v>8</v>
      </c>
      <c r="C314" s="5">
        <v>251</v>
      </c>
      <c r="F314" s="94">
        <v>250.50069444444301</v>
      </c>
      <c r="G314" s="4">
        <v>251</v>
      </c>
      <c r="I314" s="5"/>
    </row>
    <row r="315" spans="1:9" x14ac:dyDescent="0.2">
      <c r="A315" s="87">
        <f t="shared" si="9"/>
        <v>0.17500000000000002</v>
      </c>
      <c r="B315" s="4">
        <v>8</v>
      </c>
      <c r="C315" s="5">
        <v>252</v>
      </c>
      <c r="F315" s="94">
        <v>251.50069444444301</v>
      </c>
      <c r="G315" s="4">
        <v>252</v>
      </c>
      <c r="I315" s="5"/>
    </row>
    <row r="316" spans="1:9" x14ac:dyDescent="0.2">
      <c r="A316" s="87">
        <f t="shared" si="9"/>
        <v>0.17569444444444446</v>
      </c>
      <c r="B316" s="4">
        <v>8</v>
      </c>
      <c r="C316" s="5">
        <v>253</v>
      </c>
      <c r="F316" s="94">
        <v>252.50069444444301</v>
      </c>
      <c r="G316" s="4">
        <v>253</v>
      </c>
      <c r="I316" s="5"/>
    </row>
    <row r="317" spans="1:9" x14ac:dyDescent="0.2">
      <c r="A317" s="87">
        <f t="shared" si="9"/>
        <v>0.1763888888888889</v>
      </c>
      <c r="B317" s="4">
        <v>8</v>
      </c>
      <c r="C317" s="5">
        <v>254</v>
      </c>
      <c r="F317" s="94">
        <v>253.50069444444301</v>
      </c>
      <c r="G317" s="4">
        <v>254</v>
      </c>
      <c r="I317" s="5"/>
    </row>
    <row r="318" spans="1:9" x14ac:dyDescent="0.2">
      <c r="A318" s="87">
        <f t="shared" si="9"/>
        <v>0.17708333333333334</v>
      </c>
      <c r="B318" s="4">
        <v>8</v>
      </c>
      <c r="C318" s="5">
        <v>255</v>
      </c>
      <c r="F318" s="94">
        <v>254.50069444444301</v>
      </c>
      <c r="G318" s="4">
        <v>255</v>
      </c>
      <c r="I318" s="5"/>
    </row>
    <row r="319" spans="1:9" x14ac:dyDescent="0.2">
      <c r="A319" s="87">
        <f t="shared" ref="A319:A382" si="10">C319/60/24</f>
        <v>0.17777777777777778</v>
      </c>
      <c r="B319" s="4">
        <v>8</v>
      </c>
      <c r="C319" s="5">
        <v>256</v>
      </c>
      <c r="F319" s="94">
        <v>255.50069444444301</v>
      </c>
      <c r="G319" s="4">
        <v>256</v>
      </c>
      <c r="I319" s="5"/>
    </row>
    <row r="320" spans="1:9" x14ac:dyDescent="0.2">
      <c r="A320" s="87">
        <f t="shared" si="10"/>
        <v>0.17847222222222223</v>
      </c>
      <c r="B320" s="4">
        <v>8</v>
      </c>
      <c r="C320" s="5">
        <v>257</v>
      </c>
      <c r="F320" s="94">
        <v>256.50069444444301</v>
      </c>
      <c r="G320" s="4">
        <v>257</v>
      </c>
      <c r="I320" s="5"/>
    </row>
    <row r="321" spans="1:9" x14ac:dyDescent="0.2">
      <c r="A321" s="87">
        <f t="shared" si="10"/>
        <v>0.17916666666666667</v>
      </c>
      <c r="B321" s="4">
        <v>8</v>
      </c>
      <c r="C321" s="5">
        <v>258</v>
      </c>
      <c r="F321" s="94">
        <v>257.50069444444301</v>
      </c>
      <c r="G321" s="4">
        <v>258</v>
      </c>
      <c r="I321" s="5"/>
    </row>
    <row r="322" spans="1:9" x14ac:dyDescent="0.2">
      <c r="A322" s="87">
        <f t="shared" si="10"/>
        <v>0.17986111111111111</v>
      </c>
      <c r="B322" s="4">
        <v>8</v>
      </c>
      <c r="C322" s="5">
        <v>259</v>
      </c>
      <c r="F322" s="94">
        <v>258.50069444444301</v>
      </c>
      <c r="G322" s="4">
        <v>259</v>
      </c>
      <c r="I322" s="5"/>
    </row>
    <row r="323" spans="1:9" x14ac:dyDescent="0.2">
      <c r="A323" s="87">
        <f t="shared" si="10"/>
        <v>0.18055555555555555</v>
      </c>
      <c r="B323" s="4">
        <v>8</v>
      </c>
      <c r="C323" s="5">
        <v>260</v>
      </c>
      <c r="F323" s="94">
        <v>259.50069444444301</v>
      </c>
      <c r="G323" s="4">
        <v>260</v>
      </c>
      <c r="I323" s="5"/>
    </row>
    <row r="324" spans="1:9" x14ac:dyDescent="0.2">
      <c r="A324" s="87">
        <f t="shared" si="10"/>
        <v>0.18124999999999999</v>
      </c>
      <c r="B324" s="4">
        <v>8</v>
      </c>
      <c r="C324" s="5">
        <v>261</v>
      </c>
      <c r="F324" s="94">
        <v>260.50069444444301</v>
      </c>
      <c r="G324" s="4">
        <v>261</v>
      </c>
      <c r="I324" s="5"/>
    </row>
    <row r="325" spans="1:9" x14ac:dyDescent="0.2">
      <c r="A325" s="87">
        <f t="shared" si="10"/>
        <v>0.18194444444444444</v>
      </c>
      <c r="B325" s="4">
        <v>8</v>
      </c>
      <c r="C325" s="5">
        <v>262</v>
      </c>
      <c r="F325" s="94">
        <v>261.50069444444301</v>
      </c>
      <c r="G325" s="4">
        <v>262</v>
      </c>
      <c r="I325" s="5"/>
    </row>
    <row r="326" spans="1:9" x14ac:dyDescent="0.2">
      <c r="A326" s="87">
        <f t="shared" si="10"/>
        <v>0.18263888888888891</v>
      </c>
      <c r="B326" s="4">
        <v>8</v>
      </c>
      <c r="C326" s="5">
        <v>263</v>
      </c>
      <c r="F326" s="94">
        <v>262.50069444444301</v>
      </c>
      <c r="G326" s="4">
        <v>263</v>
      </c>
      <c r="I326" s="5"/>
    </row>
    <row r="327" spans="1:9" x14ac:dyDescent="0.2">
      <c r="A327" s="87">
        <f t="shared" si="10"/>
        <v>0.18333333333333335</v>
      </c>
      <c r="B327" s="4">
        <v>8</v>
      </c>
      <c r="C327" s="5">
        <v>264</v>
      </c>
      <c r="F327" s="94">
        <v>263.50069444444301</v>
      </c>
      <c r="G327" s="4">
        <v>264</v>
      </c>
      <c r="I327" s="5"/>
    </row>
    <row r="328" spans="1:9" x14ac:dyDescent="0.2">
      <c r="A328" s="87">
        <f t="shared" si="10"/>
        <v>0.18402777777777779</v>
      </c>
      <c r="B328" s="4">
        <v>8</v>
      </c>
      <c r="C328" s="5">
        <v>265</v>
      </c>
      <c r="F328" s="94">
        <v>264.50069444444301</v>
      </c>
      <c r="G328" s="4">
        <v>265</v>
      </c>
      <c r="I328" s="5"/>
    </row>
    <row r="329" spans="1:9" x14ac:dyDescent="0.2">
      <c r="A329" s="87">
        <f t="shared" si="10"/>
        <v>0.18472222222222223</v>
      </c>
      <c r="B329" s="4">
        <v>8</v>
      </c>
      <c r="C329" s="5">
        <v>266</v>
      </c>
      <c r="F329" s="94">
        <v>265.50069444444301</v>
      </c>
      <c r="G329" s="4">
        <v>266</v>
      </c>
      <c r="I329" s="5"/>
    </row>
    <row r="330" spans="1:9" x14ac:dyDescent="0.2">
      <c r="A330" s="87">
        <f t="shared" si="10"/>
        <v>0.18541666666666667</v>
      </c>
      <c r="B330" s="4">
        <v>8</v>
      </c>
      <c r="C330" s="5">
        <v>267</v>
      </c>
      <c r="F330" s="94">
        <v>266.50069444444301</v>
      </c>
      <c r="G330" s="4">
        <v>267</v>
      </c>
      <c r="I330" s="5"/>
    </row>
    <row r="331" spans="1:9" x14ac:dyDescent="0.2">
      <c r="A331" s="87">
        <f t="shared" si="10"/>
        <v>0.18611111111111112</v>
      </c>
      <c r="B331" s="4">
        <v>8</v>
      </c>
      <c r="C331" s="5">
        <v>268</v>
      </c>
      <c r="F331" s="94">
        <v>267.50069444444301</v>
      </c>
      <c r="G331" s="4">
        <v>268</v>
      </c>
      <c r="I331" s="5"/>
    </row>
    <row r="332" spans="1:9" x14ac:dyDescent="0.2">
      <c r="A332" s="87">
        <f t="shared" si="10"/>
        <v>0.18680555555555556</v>
      </c>
      <c r="B332" s="4">
        <v>8</v>
      </c>
      <c r="C332" s="5">
        <v>269</v>
      </c>
      <c r="F332" s="94">
        <v>268.50069444444301</v>
      </c>
      <c r="G332" s="4">
        <v>269</v>
      </c>
      <c r="I332" s="5"/>
    </row>
    <row r="333" spans="1:9" x14ac:dyDescent="0.2">
      <c r="A333" s="87">
        <f t="shared" si="10"/>
        <v>0.1875</v>
      </c>
      <c r="B333" s="4">
        <v>8</v>
      </c>
      <c r="C333" s="5">
        <v>270</v>
      </c>
      <c r="F333" s="94">
        <v>269.50069444444301</v>
      </c>
      <c r="G333" s="4">
        <v>270</v>
      </c>
      <c r="I333" s="5"/>
    </row>
    <row r="334" spans="1:9" x14ac:dyDescent="0.2">
      <c r="A334" s="87">
        <f t="shared" si="10"/>
        <v>0.18819444444444444</v>
      </c>
      <c r="B334" s="4">
        <v>8</v>
      </c>
      <c r="C334" s="5">
        <v>271</v>
      </c>
      <c r="F334" s="94">
        <v>270.50069444444301</v>
      </c>
      <c r="G334" s="4">
        <v>271</v>
      </c>
      <c r="I334" s="5"/>
    </row>
    <row r="335" spans="1:9" x14ac:dyDescent="0.2">
      <c r="A335" s="87">
        <f t="shared" si="10"/>
        <v>0.18888888888888888</v>
      </c>
      <c r="B335" s="4">
        <v>8</v>
      </c>
      <c r="C335" s="5">
        <v>272</v>
      </c>
      <c r="F335" s="94">
        <v>271.50069444444301</v>
      </c>
      <c r="G335" s="4">
        <v>272</v>
      </c>
      <c r="I335" s="5"/>
    </row>
    <row r="336" spans="1:9" x14ac:dyDescent="0.2">
      <c r="A336" s="87">
        <f t="shared" si="10"/>
        <v>0.18958333333333333</v>
      </c>
      <c r="B336" s="4">
        <v>8</v>
      </c>
      <c r="C336" s="5">
        <v>273</v>
      </c>
      <c r="F336" s="94">
        <v>272.50069444444301</v>
      </c>
      <c r="G336" s="4">
        <v>273</v>
      </c>
      <c r="I336" s="5"/>
    </row>
    <row r="337" spans="1:9" x14ac:dyDescent="0.2">
      <c r="A337" s="87">
        <f t="shared" si="10"/>
        <v>0.19027777777777777</v>
      </c>
      <c r="B337" s="4">
        <v>8</v>
      </c>
      <c r="C337" s="5">
        <v>274</v>
      </c>
      <c r="F337" s="94">
        <v>273.50069444444301</v>
      </c>
      <c r="G337" s="4">
        <v>274</v>
      </c>
      <c r="I337" s="5"/>
    </row>
    <row r="338" spans="1:9" x14ac:dyDescent="0.2">
      <c r="A338" s="87">
        <f t="shared" si="10"/>
        <v>0.19097222222222221</v>
      </c>
      <c r="B338" s="4">
        <v>8</v>
      </c>
      <c r="C338" s="5">
        <v>275</v>
      </c>
      <c r="F338" s="94">
        <v>274.50069444444301</v>
      </c>
      <c r="G338" s="4">
        <v>275</v>
      </c>
      <c r="I338" s="5"/>
    </row>
    <row r="339" spans="1:9" x14ac:dyDescent="0.2">
      <c r="A339" s="87">
        <f t="shared" si="10"/>
        <v>0.19166666666666665</v>
      </c>
      <c r="B339" s="4">
        <v>8</v>
      </c>
      <c r="C339" s="5">
        <v>276</v>
      </c>
      <c r="F339" s="94">
        <v>275.50069444444301</v>
      </c>
      <c r="G339" s="4">
        <v>276</v>
      </c>
      <c r="I339" s="5"/>
    </row>
    <row r="340" spans="1:9" x14ac:dyDescent="0.2">
      <c r="A340" s="87">
        <f t="shared" si="10"/>
        <v>0.19236111111111109</v>
      </c>
      <c r="B340" s="4">
        <v>8</v>
      </c>
      <c r="C340" s="5">
        <v>277</v>
      </c>
      <c r="F340" s="94">
        <v>276.50069444444301</v>
      </c>
      <c r="G340" s="4">
        <v>277</v>
      </c>
      <c r="I340" s="5"/>
    </row>
    <row r="341" spans="1:9" x14ac:dyDescent="0.2">
      <c r="A341" s="87">
        <f t="shared" si="10"/>
        <v>0.19305555555555556</v>
      </c>
      <c r="B341" s="4">
        <v>8</v>
      </c>
      <c r="C341" s="5">
        <v>278</v>
      </c>
      <c r="F341" s="94">
        <v>277.50069444444301</v>
      </c>
      <c r="G341" s="4">
        <v>278</v>
      </c>
      <c r="I341" s="5"/>
    </row>
    <row r="342" spans="1:9" x14ac:dyDescent="0.2">
      <c r="A342" s="87">
        <f t="shared" si="10"/>
        <v>0.19375000000000001</v>
      </c>
      <c r="B342" s="4">
        <v>8</v>
      </c>
      <c r="C342" s="5">
        <v>279</v>
      </c>
      <c r="F342" s="94">
        <v>278.50069444444301</v>
      </c>
      <c r="G342" s="4">
        <v>279</v>
      </c>
      <c r="I342" s="5"/>
    </row>
    <row r="343" spans="1:9" x14ac:dyDescent="0.2">
      <c r="A343" s="87">
        <f t="shared" si="10"/>
        <v>0.19444444444444445</v>
      </c>
      <c r="B343" s="4">
        <v>8</v>
      </c>
      <c r="C343" s="5">
        <v>280</v>
      </c>
      <c r="F343" s="94">
        <v>279.50069444444301</v>
      </c>
      <c r="G343" s="4">
        <v>280</v>
      </c>
      <c r="I343" s="5"/>
    </row>
    <row r="344" spans="1:9" x14ac:dyDescent="0.2">
      <c r="A344" s="87">
        <f t="shared" si="10"/>
        <v>0.19513888888888889</v>
      </c>
      <c r="B344" s="4">
        <v>8</v>
      </c>
      <c r="C344" s="5">
        <v>281</v>
      </c>
      <c r="F344" s="94">
        <v>280.50069444444301</v>
      </c>
      <c r="G344" s="4">
        <v>281</v>
      </c>
      <c r="I344" s="5"/>
    </row>
    <row r="345" spans="1:9" x14ac:dyDescent="0.2">
      <c r="A345" s="87">
        <f t="shared" si="10"/>
        <v>0.19583333333333333</v>
      </c>
      <c r="B345" s="4">
        <v>8</v>
      </c>
      <c r="C345" s="5">
        <v>282</v>
      </c>
      <c r="F345" s="94">
        <v>281.50069444444301</v>
      </c>
      <c r="G345" s="4">
        <v>282</v>
      </c>
      <c r="I345" s="5"/>
    </row>
    <row r="346" spans="1:9" x14ac:dyDescent="0.2">
      <c r="A346" s="87">
        <f t="shared" si="10"/>
        <v>0.19652777777777777</v>
      </c>
      <c r="B346" s="4">
        <v>8</v>
      </c>
      <c r="C346" s="5">
        <v>283</v>
      </c>
      <c r="F346" s="94">
        <v>282.50069444444301</v>
      </c>
      <c r="G346" s="4">
        <v>283</v>
      </c>
      <c r="I346" s="5"/>
    </row>
    <row r="347" spans="1:9" x14ac:dyDescent="0.2">
      <c r="A347" s="87">
        <f t="shared" si="10"/>
        <v>0.19722222222222222</v>
      </c>
      <c r="B347" s="4">
        <v>8</v>
      </c>
      <c r="C347" s="5">
        <v>284</v>
      </c>
      <c r="F347" s="94">
        <v>283.50069444444301</v>
      </c>
      <c r="G347" s="4">
        <v>284</v>
      </c>
      <c r="I347" s="5"/>
    </row>
    <row r="348" spans="1:9" x14ac:dyDescent="0.2">
      <c r="A348" s="87">
        <f t="shared" si="10"/>
        <v>0.19791666666666666</v>
      </c>
      <c r="B348" s="4">
        <v>8</v>
      </c>
      <c r="C348" s="5">
        <v>285</v>
      </c>
      <c r="F348" s="94">
        <v>284.50069444444301</v>
      </c>
      <c r="G348" s="4">
        <v>285</v>
      </c>
      <c r="I348" s="5"/>
    </row>
    <row r="349" spans="1:9" x14ac:dyDescent="0.2">
      <c r="A349" s="87">
        <f t="shared" si="10"/>
        <v>0.1986111111111111</v>
      </c>
      <c r="B349" s="4">
        <v>8</v>
      </c>
      <c r="C349" s="5">
        <v>286</v>
      </c>
      <c r="F349" s="94">
        <v>285.50069444444301</v>
      </c>
      <c r="G349" s="4">
        <v>286</v>
      </c>
      <c r="I349" s="5"/>
    </row>
    <row r="350" spans="1:9" x14ac:dyDescent="0.2">
      <c r="A350" s="87">
        <f t="shared" si="10"/>
        <v>0.19930555555555554</v>
      </c>
      <c r="B350" s="4">
        <v>8</v>
      </c>
      <c r="C350" s="5">
        <v>287</v>
      </c>
      <c r="F350" s="94">
        <v>286.50069444444301</v>
      </c>
      <c r="G350" s="4">
        <v>287</v>
      </c>
      <c r="I350" s="5"/>
    </row>
    <row r="351" spans="1:9" x14ac:dyDescent="0.2">
      <c r="A351" s="87">
        <f t="shared" si="10"/>
        <v>0.19999999999999998</v>
      </c>
      <c r="B351" s="4">
        <v>8</v>
      </c>
      <c r="C351" s="5">
        <v>288</v>
      </c>
      <c r="F351" s="94">
        <v>287.50069444444301</v>
      </c>
      <c r="G351" s="4">
        <v>288</v>
      </c>
      <c r="I351" s="5"/>
    </row>
    <row r="352" spans="1:9" x14ac:dyDescent="0.2">
      <c r="A352" s="87">
        <f t="shared" si="10"/>
        <v>0.20069444444444443</v>
      </c>
      <c r="B352" s="4">
        <v>8</v>
      </c>
      <c r="C352" s="5">
        <v>289</v>
      </c>
      <c r="F352" s="94">
        <v>288.50069444444301</v>
      </c>
      <c r="G352" s="4">
        <v>289</v>
      </c>
      <c r="I352" s="5"/>
    </row>
    <row r="353" spans="1:9" x14ac:dyDescent="0.2">
      <c r="A353" s="87">
        <f t="shared" si="10"/>
        <v>0.20138888888888887</v>
      </c>
      <c r="B353" s="4">
        <v>8</v>
      </c>
      <c r="C353" s="5">
        <v>290</v>
      </c>
      <c r="F353" s="94">
        <v>289.50069444444301</v>
      </c>
      <c r="G353" s="4">
        <v>290</v>
      </c>
      <c r="I353" s="5"/>
    </row>
    <row r="354" spans="1:9" x14ac:dyDescent="0.2">
      <c r="A354" s="87">
        <f t="shared" si="10"/>
        <v>0.20208333333333331</v>
      </c>
      <c r="B354" s="4">
        <v>8</v>
      </c>
      <c r="C354" s="5">
        <v>291</v>
      </c>
      <c r="F354" s="94">
        <v>290.50069444444301</v>
      </c>
      <c r="G354" s="4">
        <v>291</v>
      </c>
      <c r="I354" s="5"/>
    </row>
    <row r="355" spans="1:9" x14ac:dyDescent="0.2">
      <c r="A355" s="87">
        <f t="shared" si="10"/>
        <v>0.20277777777777775</v>
      </c>
      <c r="B355" s="4">
        <v>8</v>
      </c>
      <c r="C355" s="5">
        <v>292</v>
      </c>
      <c r="F355" s="94">
        <v>291.50069444444301</v>
      </c>
      <c r="G355" s="4">
        <v>292</v>
      </c>
      <c r="I355" s="5"/>
    </row>
    <row r="356" spans="1:9" x14ac:dyDescent="0.2">
      <c r="A356" s="87">
        <f t="shared" si="10"/>
        <v>0.20347222222222225</v>
      </c>
      <c r="B356" s="4">
        <v>8</v>
      </c>
      <c r="C356" s="5">
        <v>293</v>
      </c>
      <c r="F356" s="94">
        <v>292.50069444444301</v>
      </c>
      <c r="G356" s="4">
        <v>293</v>
      </c>
      <c r="I356" s="5"/>
    </row>
    <row r="357" spans="1:9" x14ac:dyDescent="0.2">
      <c r="A357" s="87">
        <f t="shared" si="10"/>
        <v>0.20416666666666669</v>
      </c>
      <c r="B357" s="4">
        <v>8</v>
      </c>
      <c r="C357" s="5">
        <v>294</v>
      </c>
      <c r="F357" s="94">
        <v>293.50069444444301</v>
      </c>
      <c r="G357" s="4">
        <v>294</v>
      </c>
      <c r="I357" s="5"/>
    </row>
    <row r="358" spans="1:9" x14ac:dyDescent="0.2">
      <c r="A358" s="87">
        <f t="shared" si="10"/>
        <v>0.20486111111111113</v>
      </c>
      <c r="B358" s="4">
        <v>8</v>
      </c>
      <c r="C358" s="5">
        <v>295</v>
      </c>
      <c r="F358" s="94">
        <v>294.50069444444301</v>
      </c>
      <c r="G358" s="4">
        <v>295</v>
      </c>
      <c r="I358" s="5"/>
    </row>
    <row r="359" spans="1:9" x14ac:dyDescent="0.2">
      <c r="A359" s="87">
        <f t="shared" si="10"/>
        <v>0.20555555555555557</v>
      </c>
      <c r="B359" s="4">
        <v>8</v>
      </c>
      <c r="C359" s="5">
        <v>296</v>
      </c>
      <c r="F359" s="94">
        <v>295.50069444444301</v>
      </c>
      <c r="G359" s="4">
        <v>296</v>
      </c>
      <c r="I359" s="5"/>
    </row>
    <row r="360" spans="1:9" x14ac:dyDescent="0.2">
      <c r="A360" s="87">
        <f t="shared" si="10"/>
        <v>0.20625000000000002</v>
      </c>
      <c r="B360" s="4">
        <v>8</v>
      </c>
      <c r="C360" s="5">
        <v>297</v>
      </c>
      <c r="F360" s="94">
        <v>296.50069444444301</v>
      </c>
      <c r="G360" s="4">
        <v>297</v>
      </c>
      <c r="I360" s="5"/>
    </row>
    <row r="361" spans="1:9" x14ac:dyDescent="0.2">
      <c r="A361" s="87">
        <f t="shared" si="10"/>
        <v>0.20694444444444446</v>
      </c>
      <c r="B361" s="4">
        <v>8</v>
      </c>
      <c r="C361" s="5">
        <v>298</v>
      </c>
      <c r="F361" s="94">
        <v>297.50069444444301</v>
      </c>
      <c r="G361" s="4">
        <v>298</v>
      </c>
      <c r="I361" s="5"/>
    </row>
    <row r="362" spans="1:9" x14ac:dyDescent="0.2">
      <c r="A362" s="87">
        <f t="shared" si="10"/>
        <v>0.2076388888888889</v>
      </c>
      <c r="B362" s="4">
        <v>8</v>
      </c>
      <c r="C362" s="5">
        <v>299</v>
      </c>
      <c r="F362" s="94">
        <v>298.50069444444301</v>
      </c>
      <c r="G362" s="4">
        <v>299</v>
      </c>
      <c r="I362" s="5"/>
    </row>
    <row r="363" spans="1:9" x14ac:dyDescent="0.2">
      <c r="A363" s="87">
        <f t="shared" si="10"/>
        <v>0.20833333333333334</v>
      </c>
      <c r="B363" s="4">
        <v>8</v>
      </c>
      <c r="C363" s="5">
        <v>300</v>
      </c>
      <c r="F363" s="94">
        <v>299.50069444444301</v>
      </c>
      <c r="G363" s="4">
        <v>300</v>
      </c>
      <c r="I363" s="5"/>
    </row>
    <row r="364" spans="1:9" x14ac:dyDescent="0.2">
      <c r="A364" s="87">
        <f t="shared" si="10"/>
        <v>0.20902777777777778</v>
      </c>
      <c r="B364" s="4">
        <v>9</v>
      </c>
      <c r="C364" s="5">
        <v>301</v>
      </c>
      <c r="F364" s="94">
        <v>300.50069444444301</v>
      </c>
      <c r="G364" s="4">
        <v>301</v>
      </c>
      <c r="I364" s="5"/>
    </row>
    <row r="365" spans="1:9" x14ac:dyDescent="0.2">
      <c r="A365" s="87">
        <f t="shared" si="10"/>
        <v>0.20972222222222223</v>
      </c>
      <c r="B365" s="4">
        <v>9</v>
      </c>
      <c r="C365" s="5">
        <v>302</v>
      </c>
      <c r="F365" s="94">
        <v>301.50069444444301</v>
      </c>
      <c r="G365" s="4">
        <v>302</v>
      </c>
      <c r="I365" s="5"/>
    </row>
    <row r="366" spans="1:9" x14ac:dyDescent="0.2">
      <c r="A366" s="87">
        <f t="shared" si="10"/>
        <v>0.21041666666666667</v>
      </c>
      <c r="B366" s="4">
        <v>9</v>
      </c>
      <c r="C366" s="5">
        <v>303</v>
      </c>
      <c r="F366" s="94">
        <v>302.50069444444301</v>
      </c>
      <c r="G366" s="4">
        <v>303</v>
      </c>
      <c r="I366" s="5"/>
    </row>
    <row r="367" spans="1:9" x14ac:dyDescent="0.2">
      <c r="A367" s="87">
        <f t="shared" si="10"/>
        <v>0.21111111111111111</v>
      </c>
      <c r="B367" s="4">
        <v>9</v>
      </c>
      <c r="C367" s="5">
        <v>304</v>
      </c>
      <c r="F367" s="94">
        <v>303.50069444444301</v>
      </c>
      <c r="G367" s="4">
        <v>304</v>
      </c>
      <c r="I367" s="5"/>
    </row>
    <row r="368" spans="1:9" x14ac:dyDescent="0.2">
      <c r="A368" s="87">
        <f t="shared" si="10"/>
        <v>0.21180555555555555</v>
      </c>
      <c r="B368" s="4">
        <v>9</v>
      </c>
      <c r="C368" s="5">
        <v>305</v>
      </c>
      <c r="F368" s="94">
        <v>304.50069444444301</v>
      </c>
      <c r="G368" s="4">
        <v>305</v>
      </c>
      <c r="I368" s="5"/>
    </row>
    <row r="369" spans="1:9" x14ac:dyDescent="0.2">
      <c r="A369" s="87">
        <f t="shared" si="10"/>
        <v>0.21249999999999999</v>
      </c>
      <c r="B369" s="4">
        <v>9</v>
      </c>
      <c r="C369" s="5">
        <v>306</v>
      </c>
      <c r="F369" s="94">
        <v>305.50069444444301</v>
      </c>
      <c r="G369" s="4">
        <v>306</v>
      </c>
      <c r="I369" s="5"/>
    </row>
    <row r="370" spans="1:9" x14ac:dyDescent="0.2">
      <c r="A370" s="87">
        <f t="shared" si="10"/>
        <v>0.21319444444444444</v>
      </c>
      <c r="B370" s="4">
        <v>9</v>
      </c>
      <c r="C370" s="5">
        <v>307</v>
      </c>
      <c r="F370" s="94">
        <v>306.50069444444301</v>
      </c>
      <c r="G370" s="4">
        <v>307</v>
      </c>
      <c r="I370" s="5"/>
    </row>
    <row r="371" spans="1:9" x14ac:dyDescent="0.2">
      <c r="A371" s="87">
        <f t="shared" si="10"/>
        <v>0.21388888888888891</v>
      </c>
      <c r="B371" s="4">
        <v>9</v>
      </c>
      <c r="C371" s="5">
        <v>308</v>
      </c>
      <c r="F371" s="94">
        <v>307.50069444444301</v>
      </c>
      <c r="G371" s="4">
        <v>308</v>
      </c>
      <c r="I371" s="5"/>
    </row>
    <row r="372" spans="1:9" x14ac:dyDescent="0.2">
      <c r="A372" s="87">
        <f t="shared" si="10"/>
        <v>0.21458333333333335</v>
      </c>
      <c r="B372" s="4">
        <v>9</v>
      </c>
      <c r="C372" s="5">
        <v>309</v>
      </c>
      <c r="F372" s="94">
        <v>308.50069444444301</v>
      </c>
      <c r="G372" s="4">
        <v>309</v>
      </c>
      <c r="I372" s="5"/>
    </row>
    <row r="373" spans="1:9" x14ac:dyDescent="0.2">
      <c r="A373" s="87">
        <f t="shared" si="10"/>
        <v>0.21527777777777779</v>
      </c>
      <c r="B373" s="4">
        <v>9</v>
      </c>
      <c r="C373" s="5">
        <v>310</v>
      </c>
      <c r="F373" s="94">
        <v>309.50069444444301</v>
      </c>
      <c r="G373" s="4">
        <v>310</v>
      </c>
      <c r="I373" s="5"/>
    </row>
    <row r="374" spans="1:9" x14ac:dyDescent="0.2">
      <c r="A374" s="87">
        <f t="shared" si="10"/>
        <v>0.21597222222222223</v>
      </c>
      <c r="B374" s="4">
        <v>9</v>
      </c>
      <c r="C374" s="5">
        <v>311</v>
      </c>
      <c r="F374" s="94">
        <v>310.50069444444301</v>
      </c>
      <c r="G374" s="4">
        <v>311</v>
      </c>
      <c r="I374" s="5"/>
    </row>
    <row r="375" spans="1:9" x14ac:dyDescent="0.2">
      <c r="A375" s="87">
        <f t="shared" si="10"/>
        <v>0.21666666666666667</v>
      </c>
      <c r="B375" s="4">
        <v>9</v>
      </c>
      <c r="C375" s="5">
        <v>312</v>
      </c>
      <c r="F375" s="94">
        <v>311.50069444444301</v>
      </c>
      <c r="G375" s="4">
        <v>312</v>
      </c>
      <c r="I375" s="5"/>
    </row>
    <row r="376" spans="1:9" x14ac:dyDescent="0.2">
      <c r="A376" s="87">
        <f t="shared" si="10"/>
        <v>0.21736111111111112</v>
      </c>
      <c r="B376" s="4">
        <v>9</v>
      </c>
      <c r="C376" s="5">
        <v>313</v>
      </c>
      <c r="F376" s="94">
        <v>312.50069444444301</v>
      </c>
      <c r="G376" s="4">
        <v>313</v>
      </c>
      <c r="I376" s="5"/>
    </row>
    <row r="377" spans="1:9" x14ac:dyDescent="0.2">
      <c r="A377" s="87">
        <f t="shared" si="10"/>
        <v>0.21805555555555556</v>
      </c>
      <c r="B377" s="4">
        <v>9</v>
      </c>
      <c r="C377" s="5">
        <v>314</v>
      </c>
      <c r="F377" s="94">
        <v>313.50069444444301</v>
      </c>
      <c r="G377" s="4">
        <v>314</v>
      </c>
      <c r="I377" s="5"/>
    </row>
    <row r="378" spans="1:9" x14ac:dyDescent="0.2">
      <c r="A378" s="87">
        <f t="shared" si="10"/>
        <v>0.21875</v>
      </c>
      <c r="B378" s="4">
        <v>9</v>
      </c>
      <c r="C378" s="5">
        <v>315</v>
      </c>
      <c r="F378" s="94">
        <v>314.50069444444301</v>
      </c>
      <c r="G378" s="4">
        <v>315</v>
      </c>
      <c r="I378" s="5"/>
    </row>
    <row r="379" spans="1:9" x14ac:dyDescent="0.2">
      <c r="A379" s="87">
        <f t="shared" si="10"/>
        <v>0.21944444444444444</v>
      </c>
      <c r="B379" s="4">
        <v>9</v>
      </c>
      <c r="C379" s="5">
        <v>316</v>
      </c>
      <c r="F379" s="94">
        <v>315.50069444444301</v>
      </c>
      <c r="G379" s="4">
        <v>316</v>
      </c>
      <c r="I379" s="5"/>
    </row>
    <row r="380" spans="1:9" x14ac:dyDescent="0.2">
      <c r="A380" s="87">
        <f t="shared" si="10"/>
        <v>0.22013888888888888</v>
      </c>
      <c r="B380" s="4">
        <v>9</v>
      </c>
      <c r="C380" s="5">
        <v>317</v>
      </c>
      <c r="F380" s="94">
        <v>316.50069444444301</v>
      </c>
      <c r="G380" s="4">
        <v>317</v>
      </c>
      <c r="I380" s="5"/>
    </row>
    <row r="381" spans="1:9" x14ac:dyDescent="0.2">
      <c r="A381" s="87">
        <f t="shared" si="10"/>
        <v>0.22083333333333333</v>
      </c>
      <c r="B381" s="4">
        <v>9</v>
      </c>
      <c r="C381" s="5">
        <v>318</v>
      </c>
      <c r="F381" s="94">
        <v>317.50069444444301</v>
      </c>
      <c r="G381" s="4">
        <v>318</v>
      </c>
      <c r="I381" s="5"/>
    </row>
    <row r="382" spans="1:9" x14ac:dyDescent="0.2">
      <c r="A382" s="87">
        <f t="shared" si="10"/>
        <v>0.22152777777777777</v>
      </c>
      <c r="B382" s="4">
        <v>9</v>
      </c>
      <c r="C382" s="5">
        <v>319</v>
      </c>
      <c r="F382" s="94">
        <v>318.50069444444301</v>
      </c>
      <c r="G382" s="4">
        <v>319</v>
      </c>
      <c r="I382" s="5"/>
    </row>
    <row r="383" spans="1:9" x14ac:dyDescent="0.2">
      <c r="A383" s="87">
        <f t="shared" ref="A383:A446" si="11">C383/60/24</f>
        <v>0.22222222222222221</v>
      </c>
      <c r="B383" s="4">
        <v>9</v>
      </c>
      <c r="C383" s="5">
        <v>320</v>
      </c>
      <c r="F383" s="94">
        <v>319.50069444444301</v>
      </c>
      <c r="G383" s="4">
        <v>320</v>
      </c>
      <c r="I383" s="5"/>
    </row>
    <row r="384" spans="1:9" x14ac:dyDescent="0.2">
      <c r="A384" s="87">
        <f t="shared" si="11"/>
        <v>0.22291666666666665</v>
      </c>
      <c r="B384" s="4">
        <v>9</v>
      </c>
      <c r="C384" s="5">
        <v>321</v>
      </c>
      <c r="F384" s="94">
        <v>320.50069444444301</v>
      </c>
      <c r="G384" s="4">
        <v>321</v>
      </c>
      <c r="I384" s="5"/>
    </row>
    <row r="385" spans="1:9" x14ac:dyDescent="0.2">
      <c r="A385" s="87">
        <f t="shared" si="11"/>
        <v>0.22361111111111109</v>
      </c>
      <c r="B385" s="4">
        <v>9</v>
      </c>
      <c r="C385" s="5">
        <v>322</v>
      </c>
      <c r="F385" s="94">
        <v>321.50069444444301</v>
      </c>
      <c r="G385" s="4">
        <v>322</v>
      </c>
      <c r="I385" s="5"/>
    </row>
    <row r="386" spans="1:9" x14ac:dyDescent="0.2">
      <c r="A386" s="87">
        <f t="shared" si="11"/>
        <v>0.22430555555555556</v>
      </c>
      <c r="B386" s="4">
        <v>9</v>
      </c>
      <c r="C386" s="5">
        <v>323</v>
      </c>
      <c r="F386" s="94">
        <v>322.50069444444301</v>
      </c>
      <c r="G386" s="4">
        <v>323</v>
      </c>
      <c r="I386" s="5"/>
    </row>
    <row r="387" spans="1:9" x14ac:dyDescent="0.2">
      <c r="A387" s="87">
        <f t="shared" si="11"/>
        <v>0.22500000000000001</v>
      </c>
      <c r="B387" s="4">
        <v>9</v>
      </c>
      <c r="C387" s="5">
        <v>324</v>
      </c>
      <c r="F387" s="94">
        <v>323.50069444444301</v>
      </c>
      <c r="G387" s="4">
        <v>324</v>
      </c>
      <c r="I387" s="5"/>
    </row>
    <row r="388" spans="1:9" x14ac:dyDescent="0.2">
      <c r="A388" s="87">
        <f t="shared" si="11"/>
        <v>0.22569444444444445</v>
      </c>
      <c r="B388" s="4">
        <v>9</v>
      </c>
      <c r="C388" s="5">
        <v>325</v>
      </c>
      <c r="F388" s="94">
        <v>324.50069444444301</v>
      </c>
      <c r="G388" s="4">
        <v>325</v>
      </c>
      <c r="I388" s="5"/>
    </row>
    <row r="389" spans="1:9" x14ac:dyDescent="0.2">
      <c r="A389" s="87">
        <f t="shared" si="11"/>
        <v>0.22638888888888889</v>
      </c>
      <c r="B389" s="4">
        <v>9</v>
      </c>
      <c r="C389" s="5">
        <v>326</v>
      </c>
      <c r="F389" s="94">
        <v>325.50069444444301</v>
      </c>
      <c r="G389" s="4">
        <v>326</v>
      </c>
      <c r="I389" s="5"/>
    </row>
    <row r="390" spans="1:9" x14ac:dyDescent="0.2">
      <c r="A390" s="87">
        <f t="shared" si="11"/>
        <v>0.22708333333333333</v>
      </c>
      <c r="B390" s="4">
        <v>9</v>
      </c>
      <c r="C390" s="5">
        <v>327</v>
      </c>
      <c r="F390" s="94">
        <v>326.50069444444301</v>
      </c>
      <c r="G390" s="4">
        <v>327</v>
      </c>
      <c r="I390" s="5"/>
    </row>
    <row r="391" spans="1:9" x14ac:dyDescent="0.2">
      <c r="A391" s="87">
        <f t="shared" si="11"/>
        <v>0.22777777777777777</v>
      </c>
      <c r="B391" s="4">
        <v>9</v>
      </c>
      <c r="C391" s="5">
        <v>328</v>
      </c>
      <c r="F391" s="94">
        <v>327.50069444444301</v>
      </c>
      <c r="G391" s="4">
        <v>328</v>
      </c>
      <c r="I391" s="5"/>
    </row>
    <row r="392" spans="1:9" x14ac:dyDescent="0.2">
      <c r="A392" s="87">
        <f t="shared" si="11"/>
        <v>0.22847222222222222</v>
      </c>
      <c r="B392" s="4">
        <v>9</v>
      </c>
      <c r="C392" s="5">
        <v>329</v>
      </c>
      <c r="F392" s="94">
        <v>328.50069444444301</v>
      </c>
      <c r="G392" s="4">
        <v>329</v>
      </c>
      <c r="I392" s="5"/>
    </row>
    <row r="393" spans="1:9" x14ac:dyDescent="0.2">
      <c r="A393" s="87">
        <f t="shared" si="11"/>
        <v>0.22916666666666666</v>
      </c>
      <c r="B393" s="4">
        <v>9</v>
      </c>
      <c r="C393" s="5">
        <v>330</v>
      </c>
      <c r="F393" s="94">
        <v>329.50069444444301</v>
      </c>
      <c r="G393" s="4">
        <v>330</v>
      </c>
      <c r="I393" s="5"/>
    </row>
    <row r="394" spans="1:9" x14ac:dyDescent="0.2">
      <c r="A394" s="87">
        <f t="shared" si="11"/>
        <v>0.2298611111111111</v>
      </c>
      <c r="B394" s="4">
        <v>9</v>
      </c>
      <c r="C394" s="5">
        <v>331</v>
      </c>
      <c r="F394" s="94">
        <v>330.50069444444301</v>
      </c>
      <c r="G394" s="4">
        <v>331</v>
      </c>
      <c r="I394" s="5"/>
    </row>
    <row r="395" spans="1:9" x14ac:dyDescent="0.2">
      <c r="A395" s="87">
        <f t="shared" si="11"/>
        <v>0.23055555555555554</v>
      </c>
      <c r="B395" s="4">
        <v>9</v>
      </c>
      <c r="C395" s="5">
        <v>332</v>
      </c>
      <c r="F395" s="94">
        <v>331.50069444444301</v>
      </c>
      <c r="G395" s="4">
        <v>332</v>
      </c>
      <c r="I395" s="5"/>
    </row>
    <row r="396" spans="1:9" x14ac:dyDescent="0.2">
      <c r="A396" s="87">
        <f t="shared" si="11"/>
        <v>0.23124999999999998</v>
      </c>
      <c r="B396" s="4">
        <v>9</v>
      </c>
      <c r="C396" s="5">
        <v>333</v>
      </c>
      <c r="F396" s="94">
        <v>332.50069444444301</v>
      </c>
      <c r="G396" s="4">
        <v>333</v>
      </c>
      <c r="I396" s="5"/>
    </row>
    <row r="397" spans="1:9" x14ac:dyDescent="0.2">
      <c r="A397" s="87">
        <f t="shared" si="11"/>
        <v>0.23194444444444443</v>
      </c>
      <c r="B397" s="4">
        <v>9</v>
      </c>
      <c r="C397" s="5">
        <v>334</v>
      </c>
      <c r="F397" s="94">
        <v>333.50069444444301</v>
      </c>
      <c r="G397" s="4">
        <v>334</v>
      </c>
      <c r="I397" s="5"/>
    </row>
    <row r="398" spans="1:9" x14ac:dyDescent="0.2">
      <c r="A398" s="87">
        <f t="shared" si="11"/>
        <v>0.23263888888888887</v>
      </c>
      <c r="B398" s="4">
        <v>9</v>
      </c>
      <c r="C398" s="5">
        <v>335</v>
      </c>
      <c r="F398" s="94">
        <v>334.50069444444301</v>
      </c>
      <c r="G398" s="4">
        <v>335</v>
      </c>
      <c r="I398" s="5"/>
    </row>
    <row r="399" spans="1:9" x14ac:dyDescent="0.2">
      <c r="A399" s="87">
        <f t="shared" si="11"/>
        <v>0.23333333333333331</v>
      </c>
      <c r="B399" s="4">
        <v>9</v>
      </c>
      <c r="C399" s="5">
        <v>336</v>
      </c>
      <c r="F399" s="94">
        <v>335.50069444444301</v>
      </c>
      <c r="G399" s="4">
        <v>336</v>
      </c>
      <c r="I399" s="5"/>
    </row>
    <row r="400" spans="1:9" x14ac:dyDescent="0.2">
      <c r="A400" s="87">
        <f t="shared" si="11"/>
        <v>0.23402777777777775</v>
      </c>
      <c r="B400" s="4">
        <v>9</v>
      </c>
      <c r="C400" s="5">
        <v>337</v>
      </c>
      <c r="F400" s="94">
        <v>336.50069444444301</v>
      </c>
      <c r="G400" s="4">
        <v>337</v>
      </c>
      <c r="I400" s="5"/>
    </row>
    <row r="401" spans="1:9" x14ac:dyDescent="0.2">
      <c r="A401" s="87">
        <f t="shared" si="11"/>
        <v>0.23472222222222225</v>
      </c>
      <c r="B401" s="4">
        <v>9</v>
      </c>
      <c r="C401" s="5">
        <v>338</v>
      </c>
      <c r="F401" s="94">
        <v>337.50069444444301</v>
      </c>
      <c r="G401" s="4">
        <v>338</v>
      </c>
      <c r="I401" s="5"/>
    </row>
    <row r="402" spans="1:9" x14ac:dyDescent="0.2">
      <c r="A402" s="87">
        <f t="shared" si="11"/>
        <v>0.23541666666666669</v>
      </c>
      <c r="B402" s="4">
        <v>9</v>
      </c>
      <c r="C402" s="5">
        <v>339</v>
      </c>
      <c r="F402" s="94">
        <v>338.50069444444301</v>
      </c>
      <c r="G402" s="4">
        <v>339</v>
      </c>
      <c r="I402" s="5"/>
    </row>
    <row r="403" spans="1:9" x14ac:dyDescent="0.2">
      <c r="A403" s="87">
        <f t="shared" si="11"/>
        <v>0.23611111111111113</v>
      </c>
      <c r="B403" s="4">
        <v>9</v>
      </c>
      <c r="C403" s="5">
        <v>340</v>
      </c>
      <c r="F403" s="94">
        <v>339.50069444444301</v>
      </c>
      <c r="G403" s="4">
        <v>340</v>
      </c>
      <c r="I403" s="5"/>
    </row>
    <row r="404" spans="1:9" x14ac:dyDescent="0.2">
      <c r="A404" s="87">
        <f t="shared" si="11"/>
        <v>0.23680555555555557</v>
      </c>
      <c r="B404" s="4">
        <v>9</v>
      </c>
      <c r="C404" s="5">
        <v>341</v>
      </c>
      <c r="F404" s="94">
        <v>340.50069444444301</v>
      </c>
      <c r="G404" s="4">
        <v>341</v>
      </c>
      <c r="I404" s="5"/>
    </row>
    <row r="405" spans="1:9" x14ac:dyDescent="0.2">
      <c r="A405" s="87">
        <f t="shared" si="11"/>
        <v>0.23750000000000002</v>
      </c>
      <c r="B405" s="4">
        <v>9</v>
      </c>
      <c r="C405" s="5">
        <v>342</v>
      </c>
      <c r="F405" s="94">
        <v>341.50069444444301</v>
      </c>
      <c r="G405" s="4">
        <v>342</v>
      </c>
      <c r="I405" s="5"/>
    </row>
    <row r="406" spans="1:9" x14ac:dyDescent="0.2">
      <c r="A406" s="87">
        <f t="shared" si="11"/>
        <v>0.23819444444444446</v>
      </c>
      <c r="B406" s="4">
        <v>9</v>
      </c>
      <c r="C406" s="5">
        <v>343</v>
      </c>
      <c r="F406" s="94">
        <v>342.50069444444301</v>
      </c>
      <c r="G406" s="4">
        <v>343</v>
      </c>
      <c r="I406" s="5"/>
    </row>
    <row r="407" spans="1:9" x14ac:dyDescent="0.2">
      <c r="A407" s="87">
        <f t="shared" si="11"/>
        <v>0.2388888888888889</v>
      </c>
      <c r="B407" s="4">
        <v>9</v>
      </c>
      <c r="C407" s="5">
        <v>344</v>
      </c>
      <c r="F407" s="94">
        <v>343.50069444444301</v>
      </c>
      <c r="G407" s="4">
        <v>344</v>
      </c>
      <c r="I407" s="5"/>
    </row>
    <row r="408" spans="1:9" x14ac:dyDescent="0.2">
      <c r="A408" s="87">
        <f t="shared" si="11"/>
        <v>0.23958333333333334</v>
      </c>
      <c r="B408" s="4">
        <v>9</v>
      </c>
      <c r="C408" s="5">
        <v>345</v>
      </c>
      <c r="F408" s="94">
        <v>344.50069444444301</v>
      </c>
      <c r="G408" s="4">
        <v>345</v>
      </c>
      <c r="I408" s="5"/>
    </row>
    <row r="409" spans="1:9" x14ac:dyDescent="0.2">
      <c r="A409" s="87">
        <f t="shared" si="11"/>
        <v>0.24027777777777778</v>
      </c>
      <c r="B409" s="4">
        <v>9</v>
      </c>
      <c r="C409" s="5">
        <v>346</v>
      </c>
      <c r="F409" s="94">
        <v>345.50069444444301</v>
      </c>
      <c r="G409" s="4">
        <v>346</v>
      </c>
      <c r="I409" s="5"/>
    </row>
    <row r="410" spans="1:9" x14ac:dyDescent="0.2">
      <c r="A410" s="87">
        <f t="shared" si="11"/>
        <v>0.24097222222222223</v>
      </c>
      <c r="B410" s="4">
        <v>9</v>
      </c>
      <c r="C410" s="5">
        <v>347</v>
      </c>
      <c r="F410" s="94">
        <v>346.50069444444301</v>
      </c>
      <c r="G410" s="4">
        <v>347</v>
      </c>
      <c r="I410" s="5"/>
    </row>
    <row r="411" spans="1:9" x14ac:dyDescent="0.2">
      <c r="A411" s="87">
        <f t="shared" si="11"/>
        <v>0.24166666666666667</v>
      </c>
      <c r="B411" s="4">
        <v>9</v>
      </c>
      <c r="C411" s="5">
        <v>348</v>
      </c>
      <c r="F411" s="94">
        <v>347.50069444444301</v>
      </c>
      <c r="G411" s="4">
        <v>348</v>
      </c>
      <c r="I411" s="5"/>
    </row>
    <row r="412" spans="1:9" x14ac:dyDescent="0.2">
      <c r="A412" s="87">
        <f t="shared" si="11"/>
        <v>0.24236111111111111</v>
      </c>
      <c r="B412" s="4">
        <v>9</v>
      </c>
      <c r="C412" s="5">
        <v>349</v>
      </c>
      <c r="F412" s="94">
        <v>348.50069444444301</v>
      </c>
      <c r="G412" s="4">
        <v>349</v>
      </c>
      <c r="I412" s="5"/>
    </row>
    <row r="413" spans="1:9" x14ac:dyDescent="0.2">
      <c r="A413" s="87">
        <f t="shared" si="11"/>
        <v>0.24305555555555555</v>
      </c>
      <c r="B413" s="4">
        <v>9</v>
      </c>
      <c r="C413" s="5">
        <v>350</v>
      </c>
      <c r="F413" s="94">
        <v>349.50069444444301</v>
      </c>
      <c r="G413" s="4">
        <v>350</v>
      </c>
      <c r="I413" s="5"/>
    </row>
    <row r="414" spans="1:9" x14ac:dyDescent="0.2">
      <c r="A414" s="87">
        <f t="shared" si="11"/>
        <v>0.24374999999999999</v>
      </c>
      <c r="B414" s="4">
        <v>9</v>
      </c>
      <c r="C414" s="5">
        <v>351</v>
      </c>
      <c r="F414" s="94">
        <v>350.50069444444301</v>
      </c>
      <c r="G414" s="4">
        <v>351</v>
      </c>
      <c r="I414" s="5"/>
    </row>
    <row r="415" spans="1:9" x14ac:dyDescent="0.2">
      <c r="A415" s="87">
        <f t="shared" si="11"/>
        <v>0.24444444444444444</v>
      </c>
      <c r="B415" s="4">
        <v>9</v>
      </c>
      <c r="C415" s="5">
        <v>352</v>
      </c>
      <c r="F415" s="94">
        <v>351.50069444444301</v>
      </c>
      <c r="G415" s="4">
        <v>352</v>
      </c>
      <c r="I415" s="5"/>
    </row>
    <row r="416" spans="1:9" x14ac:dyDescent="0.2">
      <c r="A416" s="87">
        <f t="shared" si="11"/>
        <v>0.24513888888888891</v>
      </c>
      <c r="B416" s="4">
        <v>9</v>
      </c>
      <c r="C416" s="5">
        <v>353</v>
      </c>
      <c r="F416" s="94">
        <v>352.50069444444301</v>
      </c>
      <c r="G416" s="4">
        <v>353</v>
      </c>
      <c r="I416" s="5"/>
    </row>
    <row r="417" spans="1:9" x14ac:dyDescent="0.2">
      <c r="A417" s="87">
        <f t="shared" si="11"/>
        <v>0.24583333333333335</v>
      </c>
      <c r="B417" s="4">
        <v>9</v>
      </c>
      <c r="C417" s="5">
        <v>354</v>
      </c>
      <c r="F417" s="94">
        <v>353.50069444444301</v>
      </c>
      <c r="G417" s="4">
        <v>354</v>
      </c>
      <c r="I417" s="5"/>
    </row>
    <row r="418" spans="1:9" x14ac:dyDescent="0.2">
      <c r="A418" s="87">
        <f t="shared" si="11"/>
        <v>0.24652777777777779</v>
      </c>
      <c r="B418" s="4">
        <v>9</v>
      </c>
      <c r="C418" s="5">
        <v>355</v>
      </c>
      <c r="F418" s="94">
        <v>354.50069444444301</v>
      </c>
      <c r="G418" s="4">
        <v>355</v>
      </c>
      <c r="I418" s="5"/>
    </row>
    <row r="419" spans="1:9" x14ac:dyDescent="0.2">
      <c r="A419" s="87">
        <f t="shared" si="11"/>
        <v>0.24722222222222223</v>
      </c>
      <c r="B419" s="4">
        <v>9</v>
      </c>
      <c r="C419" s="5">
        <v>356</v>
      </c>
      <c r="F419" s="94">
        <v>355.50069444444301</v>
      </c>
      <c r="G419" s="4">
        <v>356</v>
      </c>
      <c r="I419" s="5"/>
    </row>
    <row r="420" spans="1:9" x14ac:dyDescent="0.2">
      <c r="A420" s="87">
        <f t="shared" si="11"/>
        <v>0.24791666666666667</v>
      </c>
      <c r="B420" s="4">
        <v>9</v>
      </c>
      <c r="C420" s="5">
        <v>357</v>
      </c>
      <c r="F420" s="94">
        <v>356.50069444444301</v>
      </c>
      <c r="G420" s="4">
        <v>357</v>
      </c>
      <c r="I420" s="5"/>
    </row>
    <row r="421" spans="1:9" x14ac:dyDescent="0.2">
      <c r="A421" s="87">
        <f t="shared" si="11"/>
        <v>0.24861111111111112</v>
      </c>
      <c r="B421" s="4">
        <v>9</v>
      </c>
      <c r="C421" s="5">
        <v>358</v>
      </c>
      <c r="F421" s="94">
        <v>357.50069444444301</v>
      </c>
      <c r="G421" s="4">
        <v>358</v>
      </c>
      <c r="I421" s="5"/>
    </row>
    <row r="422" spans="1:9" x14ac:dyDescent="0.2">
      <c r="A422" s="87">
        <f t="shared" si="11"/>
        <v>0.24930555555555556</v>
      </c>
      <c r="B422" s="4">
        <v>9</v>
      </c>
      <c r="C422" s="5">
        <v>359</v>
      </c>
      <c r="F422" s="94">
        <v>358.50069444444301</v>
      </c>
      <c r="G422" s="4">
        <v>359</v>
      </c>
      <c r="I422" s="5"/>
    </row>
    <row r="423" spans="1:9" x14ac:dyDescent="0.2">
      <c r="A423" s="87">
        <f t="shared" si="11"/>
        <v>0.25</v>
      </c>
      <c r="B423" s="4">
        <v>9</v>
      </c>
      <c r="C423" s="5">
        <v>360</v>
      </c>
      <c r="F423" s="94">
        <v>359.50069444444301</v>
      </c>
      <c r="G423" s="4">
        <v>360</v>
      </c>
      <c r="I423" s="5"/>
    </row>
    <row r="424" spans="1:9" x14ac:dyDescent="0.2">
      <c r="A424" s="87">
        <f t="shared" si="11"/>
        <v>0.25069444444444444</v>
      </c>
      <c r="B424" s="4">
        <v>9</v>
      </c>
      <c r="C424" s="5">
        <v>361</v>
      </c>
      <c r="F424" s="94">
        <v>360.50069444444301</v>
      </c>
      <c r="G424" s="4">
        <v>361</v>
      </c>
      <c r="I424" s="5"/>
    </row>
    <row r="425" spans="1:9" x14ac:dyDescent="0.2">
      <c r="A425" s="87">
        <f t="shared" si="11"/>
        <v>0.25138888888888888</v>
      </c>
      <c r="B425" s="4">
        <v>9</v>
      </c>
      <c r="C425" s="5">
        <v>362</v>
      </c>
      <c r="F425" s="94">
        <v>361.50069444444301</v>
      </c>
      <c r="G425" s="4">
        <v>362</v>
      </c>
      <c r="I425" s="5"/>
    </row>
    <row r="426" spans="1:9" x14ac:dyDescent="0.2">
      <c r="A426" s="87">
        <f t="shared" si="11"/>
        <v>0.25208333333333333</v>
      </c>
      <c r="B426" s="4">
        <v>9</v>
      </c>
      <c r="C426" s="5">
        <v>363</v>
      </c>
      <c r="F426" s="94">
        <v>362.50069444444301</v>
      </c>
      <c r="G426" s="4">
        <v>363</v>
      </c>
      <c r="I426" s="5"/>
    </row>
    <row r="427" spans="1:9" x14ac:dyDescent="0.2">
      <c r="A427" s="87">
        <f t="shared" si="11"/>
        <v>0.25277777777777777</v>
      </c>
      <c r="B427" s="4">
        <v>9</v>
      </c>
      <c r="C427" s="5">
        <v>364</v>
      </c>
      <c r="F427" s="94">
        <v>363.50069444444301</v>
      </c>
      <c r="G427" s="4">
        <v>364</v>
      </c>
      <c r="I427" s="5"/>
    </row>
    <row r="428" spans="1:9" x14ac:dyDescent="0.2">
      <c r="A428" s="87">
        <f t="shared" si="11"/>
        <v>0.25347222222222221</v>
      </c>
      <c r="B428" s="4">
        <v>9</v>
      </c>
      <c r="C428" s="5">
        <v>365</v>
      </c>
      <c r="F428" s="94">
        <v>364.50069444444301</v>
      </c>
      <c r="G428" s="4">
        <v>365</v>
      </c>
      <c r="I428" s="5"/>
    </row>
    <row r="429" spans="1:9" x14ac:dyDescent="0.2">
      <c r="A429" s="87">
        <f t="shared" si="11"/>
        <v>0.25416666666666665</v>
      </c>
      <c r="B429" s="4">
        <v>9</v>
      </c>
      <c r="C429" s="5">
        <v>366</v>
      </c>
      <c r="F429" s="94">
        <v>365.50069444444301</v>
      </c>
      <c r="G429" s="4">
        <v>366</v>
      </c>
      <c r="I429" s="5"/>
    </row>
    <row r="430" spans="1:9" x14ac:dyDescent="0.2">
      <c r="A430" s="87">
        <f t="shared" si="11"/>
        <v>0.25486111111111109</v>
      </c>
      <c r="B430" s="4">
        <v>9</v>
      </c>
      <c r="C430" s="5">
        <v>367</v>
      </c>
      <c r="F430" s="94">
        <v>366.50069444444301</v>
      </c>
      <c r="G430" s="4">
        <v>367</v>
      </c>
      <c r="I430" s="5"/>
    </row>
    <row r="431" spans="1:9" x14ac:dyDescent="0.2">
      <c r="A431" s="87">
        <f t="shared" si="11"/>
        <v>0.25555555555555559</v>
      </c>
      <c r="B431" s="4">
        <v>9</v>
      </c>
      <c r="C431" s="5">
        <v>368</v>
      </c>
      <c r="F431" s="94">
        <v>367.50069444444301</v>
      </c>
      <c r="G431" s="4">
        <v>368</v>
      </c>
      <c r="I431" s="5"/>
    </row>
    <row r="432" spans="1:9" x14ac:dyDescent="0.2">
      <c r="A432" s="87">
        <f t="shared" si="11"/>
        <v>0.25625000000000003</v>
      </c>
      <c r="B432" s="4">
        <v>9</v>
      </c>
      <c r="C432" s="5">
        <v>369</v>
      </c>
      <c r="F432" s="94">
        <v>368.50069444444301</v>
      </c>
      <c r="G432" s="4">
        <v>369</v>
      </c>
      <c r="I432" s="5"/>
    </row>
    <row r="433" spans="1:9" x14ac:dyDescent="0.2">
      <c r="A433" s="87">
        <f t="shared" si="11"/>
        <v>0.25694444444444448</v>
      </c>
      <c r="B433" s="4">
        <v>9</v>
      </c>
      <c r="C433" s="5">
        <v>370</v>
      </c>
      <c r="F433" s="94">
        <v>369.50069444444301</v>
      </c>
      <c r="G433" s="4">
        <v>370</v>
      </c>
      <c r="I433" s="5"/>
    </row>
    <row r="434" spans="1:9" x14ac:dyDescent="0.2">
      <c r="A434" s="87">
        <f t="shared" si="11"/>
        <v>0.25763888888888892</v>
      </c>
      <c r="B434" s="4">
        <v>9</v>
      </c>
      <c r="C434" s="5">
        <v>371</v>
      </c>
      <c r="F434" s="94">
        <v>370.50069444444301</v>
      </c>
      <c r="G434" s="4">
        <v>371</v>
      </c>
      <c r="I434" s="5"/>
    </row>
    <row r="435" spans="1:9" x14ac:dyDescent="0.2">
      <c r="A435" s="87">
        <f t="shared" si="11"/>
        <v>0.25833333333333336</v>
      </c>
      <c r="B435" s="4">
        <v>9</v>
      </c>
      <c r="C435" s="5">
        <v>372</v>
      </c>
      <c r="F435" s="94">
        <v>371.50069444444301</v>
      </c>
      <c r="G435" s="4">
        <v>372</v>
      </c>
      <c r="I435" s="5"/>
    </row>
    <row r="436" spans="1:9" x14ac:dyDescent="0.2">
      <c r="A436" s="87">
        <f t="shared" si="11"/>
        <v>0.2590277777777778</v>
      </c>
      <c r="B436" s="4">
        <v>9</v>
      </c>
      <c r="C436" s="5">
        <v>373</v>
      </c>
      <c r="F436" s="94">
        <v>372.50069444444301</v>
      </c>
      <c r="G436" s="4">
        <v>373</v>
      </c>
      <c r="I436" s="5"/>
    </row>
    <row r="437" spans="1:9" x14ac:dyDescent="0.2">
      <c r="A437" s="87">
        <f t="shared" si="11"/>
        <v>0.25972222222222224</v>
      </c>
      <c r="B437" s="4">
        <v>9</v>
      </c>
      <c r="C437" s="5">
        <v>374</v>
      </c>
      <c r="F437" s="94">
        <v>373.50069444444199</v>
      </c>
      <c r="G437" s="4">
        <v>374</v>
      </c>
      <c r="I437" s="5"/>
    </row>
    <row r="438" spans="1:9" x14ac:dyDescent="0.2">
      <c r="A438" s="87">
        <f t="shared" si="11"/>
        <v>0.26041666666666669</v>
      </c>
      <c r="B438" s="4">
        <v>9</v>
      </c>
      <c r="C438" s="5">
        <v>375</v>
      </c>
      <c r="F438" s="94">
        <v>374.50069444444199</v>
      </c>
      <c r="G438" s="4">
        <v>375</v>
      </c>
      <c r="I438" s="5"/>
    </row>
    <row r="439" spans="1:9" x14ac:dyDescent="0.2">
      <c r="A439" s="87">
        <f t="shared" si="11"/>
        <v>0.26111111111111113</v>
      </c>
      <c r="B439" s="4">
        <v>9</v>
      </c>
      <c r="C439" s="5">
        <v>376</v>
      </c>
      <c r="F439" s="94">
        <v>375.50069444444199</v>
      </c>
      <c r="G439" s="4">
        <v>376</v>
      </c>
      <c r="I439" s="5"/>
    </row>
    <row r="440" spans="1:9" x14ac:dyDescent="0.2">
      <c r="A440" s="87">
        <f t="shared" si="11"/>
        <v>0.26180555555555557</v>
      </c>
      <c r="B440" s="4">
        <v>9</v>
      </c>
      <c r="C440" s="5">
        <v>377</v>
      </c>
      <c r="F440" s="94">
        <v>376.50069444444199</v>
      </c>
      <c r="G440" s="4">
        <v>377</v>
      </c>
      <c r="I440" s="5"/>
    </row>
    <row r="441" spans="1:9" x14ac:dyDescent="0.2">
      <c r="A441" s="87">
        <f t="shared" si="11"/>
        <v>0.26250000000000001</v>
      </c>
      <c r="B441" s="4">
        <v>9</v>
      </c>
      <c r="C441" s="5">
        <v>378</v>
      </c>
      <c r="F441" s="94">
        <v>377.50069444444199</v>
      </c>
      <c r="G441" s="4">
        <v>378</v>
      </c>
      <c r="I441" s="5"/>
    </row>
    <row r="442" spans="1:9" x14ac:dyDescent="0.2">
      <c r="A442" s="87">
        <f t="shared" si="11"/>
        <v>0.26319444444444445</v>
      </c>
      <c r="B442" s="4">
        <v>9</v>
      </c>
      <c r="C442" s="5">
        <v>379</v>
      </c>
      <c r="F442" s="94">
        <v>378.50069444444199</v>
      </c>
      <c r="G442" s="4">
        <v>379</v>
      </c>
      <c r="I442" s="5"/>
    </row>
    <row r="443" spans="1:9" x14ac:dyDescent="0.2">
      <c r="A443" s="87">
        <f t="shared" si="11"/>
        <v>0.2638888888888889</v>
      </c>
      <c r="B443" s="4">
        <v>9</v>
      </c>
      <c r="C443" s="5">
        <v>380</v>
      </c>
      <c r="F443" s="94">
        <v>379.50069444444199</v>
      </c>
      <c r="G443" s="4">
        <v>380</v>
      </c>
      <c r="I443" s="5"/>
    </row>
    <row r="444" spans="1:9" x14ac:dyDescent="0.2">
      <c r="A444" s="87">
        <f t="shared" si="11"/>
        <v>0.26458333333333334</v>
      </c>
      <c r="B444" s="4">
        <v>9</v>
      </c>
      <c r="C444" s="5">
        <v>381</v>
      </c>
      <c r="F444" s="94">
        <v>380.50069444444199</v>
      </c>
      <c r="G444" s="4">
        <v>381</v>
      </c>
      <c r="I444" s="5"/>
    </row>
    <row r="445" spans="1:9" x14ac:dyDescent="0.2">
      <c r="A445" s="87">
        <f t="shared" si="11"/>
        <v>0.26527777777777778</v>
      </c>
      <c r="B445" s="4">
        <v>9</v>
      </c>
      <c r="C445" s="5">
        <v>382</v>
      </c>
      <c r="F445" s="94">
        <v>381.50069444444199</v>
      </c>
      <c r="G445" s="4">
        <v>382</v>
      </c>
      <c r="I445" s="5"/>
    </row>
    <row r="446" spans="1:9" x14ac:dyDescent="0.2">
      <c r="A446" s="87">
        <f t="shared" si="11"/>
        <v>0.26597222222222222</v>
      </c>
      <c r="B446" s="4">
        <v>9</v>
      </c>
      <c r="C446" s="5">
        <v>383</v>
      </c>
      <c r="F446" s="94">
        <v>382.50069444444199</v>
      </c>
      <c r="G446" s="4">
        <v>383</v>
      </c>
      <c r="I446" s="5"/>
    </row>
    <row r="447" spans="1:9" x14ac:dyDescent="0.2">
      <c r="A447" s="87">
        <f t="shared" ref="A447:A510" si="12">C447/60/24</f>
        <v>0.26666666666666666</v>
      </c>
      <c r="B447" s="4">
        <v>9</v>
      </c>
      <c r="C447" s="5">
        <v>384</v>
      </c>
      <c r="F447" s="94">
        <v>383.50069444444199</v>
      </c>
      <c r="G447" s="4">
        <v>384</v>
      </c>
      <c r="I447" s="5"/>
    </row>
    <row r="448" spans="1:9" x14ac:dyDescent="0.2">
      <c r="A448" s="87">
        <f t="shared" si="12"/>
        <v>0.2673611111111111</v>
      </c>
      <c r="B448" s="4">
        <v>9</v>
      </c>
      <c r="C448" s="5">
        <v>385</v>
      </c>
      <c r="F448" s="94">
        <v>384.50069444444199</v>
      </c>
      <c r="G448" s="4">
        <v>385</v>
      </c>
      <c r="I448" s="5"/>
    </row>
    <row r="449" spans="1:9" x14ac:dyDescent="0.2">
      <c r="A449" s="87">
        <f t="shared" si="12"/>
        <v>0.26805555555555555</v>
      </c>
      <c r="B449" s="4">
        <v>9</v>
      </c>
      <c r="C449" s="5">
        <v>386</v>
      </c>
      <c r="F449" s="94">
        <v>385.50069444444199</v>
      </c>
      <c r="G449" s="4">
        <v>386</v>
      </c>
      <c r="I449" s="5"/>
    </row>
    <row r="450" spans="1:9" x14ac:dyDescent="0.2">
      <c r="A450" s="87">
        <f t="shared" si="12"/>
        <v>0.26874999999999999</v>
      </c>
      <c r="B450" s="4">
        <v>9</v>
      </c>
      <c r="C450" s="5">
        <v>387</v>
      </c>
      <c r="F450" s="94">
        <v>386.50069444444199</v>
      </c>
      <c r="G450" s="4">
        <v>387</v>
      </c>
      <c r="I450" s="5"/>
    </row>
    <row r="451" spans="1:9" x14ac:dyDescent="0.2">
      <c r="A451" s="87">
        <f t="shared" si="12"/>
        <v>0.26944444444444443</v>
      </c>
      <c r="B451" s="4">
        <v>9</v>
      </c>
      <c r="C451" s="5">
        <v>388</v>
      </c>
      <c r="F451" s="94">
        <v>387.50069444444199</v>
      </c>
      <c r="G451" s="4">
        <v>388</v>
      </c>
      <c r="I451" s="5"/>
    </row>
    <row r="452" spans="1:9" x14ac:dyDescent="0.2">
      <c r="A452" s="87">
        <f t="shared" si="12"/>
        <v>0.27013888888888887</v>
      </c>
      <c r="B452" s="4">
        <v>9</v>
      </c>
      <c r="C452" s="5">
        <v>389</v>
      </c>
      <c r="F452" s="94">
        <v>388.50069444444199</v>
      </c>
      <c r="G452" s="4">
        <v>389</v>
      </c>
      <c r="I452" s="5"/>
    </row>
    <row r="453" spans="1:9" x14ac:dyDescent="0.2">
      <c r="A453" s="87">
        <f t="shared" si="12"/>
        <v>0.27083333333333331</v>
      </c>
      <c r="B453" s="4">
        <v>9</v>
      </c>
      <c r="C453" s="5">
        <v>390</v>
      </c>
      <c r="F453" s="94">
        <v>389.50069444444199</v>
      </c>
      <c r="G453" s="4">
        <v>390</v>
      </c>
      <c r="I453" s="5"/>
    </row>
    <row r="454" spans="1:9" x14ac:dyDescent="0.2">
      <c r="A454" s="87">
        <f t="shared" si="12"/>
        <v>0.27152777777777776</v>
      </c>
      <c r="B454" s="4">
        <v>9</v>
      </c>
      <c r="C454" s="5">
        <v>391</v>
      </c>
      <c r="F454" s="94">
        <v>390.50069444444199</v>
      </c>
      <c r="G454" s="4">
        <v>391</v>
      </c>
      <c r="I454" s="5"/>
    </row>
    <row r="455" spans="1:9" x14ac:dyDescent="0.2">
      <c r="A455" s="87">
        <f t="shared" si="12"/>
        <v>0.2722222222222222</v>
      </c>
      <c r="B455" s="4">
        <v>9</v>
      </c>
      <c r="C455" s="5">
        <v>392</v>
      </c>
      <c r="F455" s="94">
        <v>391.50069444444199</v>
      </c>
      <c r="G455" s="4">
        <v>392</v>
      </c>
      <c r="I455" s="5"/>
    </row>
    <row r="456" spans="1:9" x14ac:dyDescent="0.2">
      <c r="A456" s="87">
        <f t="shared" si="12"/>
        <v>0.27291666666666664</v>
      </c>
      <c r="B456" s="4">
        <v>9</v>
      </c>
      <c r="C456" s="5">
        <v>393</v>
      </c>
      <c r="F456" s="94">
        <v>392.50069444444199</v>
      </c>
      <c r="G456" s="4">
        <v>393</v>
      </c>
      <c r="I456" s="5"/>
    </row>
    <row r="457" spans="1:9" x14ac:dyDescent="0.2">
      <c r="A457" s="87">
        <f t="shared" si="12"/>
        <v>0.27361111111111108</v>
      </c>
      <c r="B457" s="4">
        <v>9</v>
      </c>
      <c r="C457" s="5">
        <v>394</v>
      </c>
      <c r="F457" s="94">
        <v>393.50069444444199</v>
      </c>
      <c r="G457" s="4">
        <v>394</v>
      </c>
      <c r="I457" s="5"/>
    </row>
    <row r="458" spans="1:9" x14ac:dyDescent="0.2">
      <c r="A458" s="87">
        <f t="shared" si="12"/>
        <v>0.27430555555555552</v>
      </c>
      <c r="B458" s="4">
        <v>9</v>
      </c>
      <c r="C458" s="5">
        <v>395</v>
      </c>
      <c r="F458" s="94">
        <v>394.50069444444199</v>
      </c>
      <c r="G458" s="4">
        <v>395</v>
      </c>
      <c r="I458" s="5"/>
    </row>
    <row r="459" spans="1:9" x14ac:dyDescent="0.2">
      <c r="A459" s="87">
        <f t="shared" si="12"/>
        <v>0.27499999999999997</v>
      </c>
      <c r="B459" s="4">
        <v>9</v>
      </c>
      <c r="C459" s="5">
        <v>396</v>
      </c>
      <c r="F459" s="94">
        <v>395.50069444444199</v>
      </c>
      <c r="G459" s="4">
        <v>396</v>
      </c>
      <c r="I459" s="5"/>
    </row>
    <row r="460" spans="1:9" x14ac:dyDescent="0.2">
      <c r="A460" s="87">
        <f t="shared" si="12"/>
        <v>0.27569444444444441</v>
      </c>
      <c r="B460" s="4">
        <v>9</v>
      </c>
      <c r="C460" s="5">
        <v>397</v>
      </c>
      <c r="F460" s="94">
        <v>396.50069444444199</v>
      </c>
      <c r="G460" s="4">
        <v>397</v>
      </c>
      <c r="I460" s="5"/>
    </row>
    <row r="461" spans="1:9" x14ac:dyDescent="0.2">
      <c r="A461" s="87">
        <f t="shared" si="12"/>
        <v>0.27638888888888891</v>
      </c>
      <c r="B461" s="4">
        <v>9</v>
      </c>
      <c r="C461" s="5">
        <v>398</v>
      </c>
      <c r="F461" s="94">
        <v>397.50069444444199</v>
      </c>
      <c r="G461" s="4">
        <v>398</v>
      </c>
      <c r="I461" s="5"/>
    </row>
    <row r="462" spans="1:9" x14ac:dyDescent="0.2">
      <c r="A462" s="87">
        <f t="shared" si="12"/>
        <v>0.27708333333333335</v>
      </c>
      <c r="B462" s="4">
        <v>9</v>
      </c>
      <c r="C462" s="5">
        <v>399</v>
      </c>
      <c r="F462" s="94">
        <v>398.50069444444199</v>
      </c>
      <c r="G462" s="4">
        <v>399</v>
      </c>
      <c r="I462" s="5"/>
    </row>
    <row r="463" spans="1:9" x14ac:dyDescent="0.2">
      <c r="A463" s="87">
        <f t="shared" si="12"/>
        <v>0.27777777777777779</v>
      </c>
      <c r="B463" s="4">
        <v>9</v>
      </c>
      <c r="C463" s="5">
        <v>400</v>
      </c>
      <c r="F463" s="94">
        <v>399.50069444444199</v>
      </c>
      <c r="G463" s="4">
        <v>400</v>
      </c>
      <c r="I463" s="5"/>
    </row>
    <row r="464" spans="1:9" x14ac:dyDescent="0.2">
      <c r="A464" s="87">
        <f t="shared" si="12"/>
        <v>0.27847222222222223</v>
      </c>
      <c r="B464" s="4">
        <v>9</v>
      </c>
      <c r="C464" s="5">
        <v>401</v>
      </c>
      <c r="F464" s="94">
        <v>400.50069444444199</v>
      </c>
      <c r="G464" s="4">
        <v>401</v>
      </c>
      <c r="I464" s="5"/>
    </row>
    <row r="465" spans="1:9" x14ac:dyDescent="0.2">
      <c r="A465" s="87">
        <f t="shared" si="12"/>
        <v>0.27916666666666667</v>
      </c>
      <c r="B465" s="4">
        <v>9</v>
      </c>
      <c r="C465" s="5">
        <v>402</v>
      </c>
      <c r="F465" s="94">
        <v>401.50069444444199</v>
      </c>
      <c r="G465" s="4">
        <v>402</v>
      </c>
      <c r="I465" s="5"/>
    </row>
    <row r="466" spans="1:9" x14ac:dyDescent="0.2">
      <c r="A466" s="87">
        <f t="shared" si="12"/>
        <v>0.27986111111111112</v>
      </c>
      <c r="B466" s="4">
        <v>9</v>
      </c>
      <c r="C466" s="5">
        <v>403</v>
      </c>
      <c r="F466" s="94">
        <v>402.50069444444199</v>
      </c>
      <c r="G466" s="4">
        <v>403</v>
      </c>
      <c r="I466" s="5"/>
    </row>
    <row r="467" spans="1:9" x14ac:dyDescent="0.2">
      <c r="A467" s="87">
        <f t="shared" si="12"/>
        <v>0.28055555555555556</v>
      </c>
      <c r="B467" s="4">
        <v>9</v>
      </c>
      <c r="C467" s="5">
        <v>404</v>
      </c>
      <c r="F467" s="94">
        <v>403.50069444444199</v>
      </c>
      <c r="G467" s="4">
        <v>404</v>
      </c>
      <c r="I467" s="5"/>
    </row>
    <row r="468" spans="1:9" x14ac:dyDescent="0.2">
      <c r="A468" s="87">
        <f t="shared" si="12"/>
        <v>0.28125</v>
      </c>
      <c r="B468" s="4">
        <v>9</v>
      </c>
      <c r="C468" s="5">
        <v>405</v>
      </c>
      <c r="F468" s="94">
        <v>404.50069444444199</v>
      </c>
      <c r="G468" s="4">
        <v>405</v>
      </c>
      <c r="I468" s="5"/>
    </row>
    <row r="469" spans="1:9" x14ac:dyDescent="0.2">
      <c r="A469" s="87">
        <f t="shared" si="12"/>
        <v>0.28194444444444444</v>
      </c>
      <c r="B469" s="4">
        <v>9</v>
      </c>
      <c r="C469" s="5">
        <v>406</v>
      </c>
      <c r="F469" s="94">
        <v>405.50069444444199</v>
      </c>
      <c r="G469" s="4">
        <v>406</v>
      </c>
      <c r="I469" s="5"/>
    </row>
    <row r="470" spans="1:9" x14ac:dyDescent="0.2">
      <c r="A470" s="87">
        <f t="shared" si="12"/>
        <v>0.28263888888888888</v>
      </c>
      <c r="B470" s="4">
        <v>9</v>
      </c>
      <c r="C470" s="5">
        <v>407</v>
      </c>
      <c r="F470" s="94">
        <v>406.50069444444199</v>
      </c>
      <c r="G470" s="4">
        <v>407</v>
      </c>
      <c r="I470" s="5"/>
    </row>
    <row r="471" spans="1:9" x14ac:dyDescent="0.2">
      <c r="A471" s="87">
        <f t="shared" si="12"/>
        <v>0.28333333333333333</v>
      </c>
      <c r="B471" s="4">
        <v>9</v>
      </c>
      <c r="C471" s="5">
        <v>408</v>
      </c>
      <c r="F471" s="94">
        <v>407.50069444444199</v>
      </c>
      <c r="G471" s="4">
        <v>408</v>
      </c>
      <c r="I471" s="5"/>
    </row>
    <row r="472" spans="1:9" x14ac:dyDescent="0.2">
      <c r="A472" s="87">
        <f t="shared" si="12"/>
        <v>0.28402777777777777</v>
      </c>
      <c r="B472" s="4">
        <v>9</v>
      </c>
      <c r="C472" s="5">
        <v>409</v>
      </c>
      <c r="F472" s="94">
        <v>408.50069444444199</v>
      </c>
      <c r="G472" s="4">
        <v>409</v>
      </c>
      <c r="I472" s="5"/>
    </row>
    <row r="473" spans="1:9" x14ac:dyDescent="0.2">
      <c r="A473" s="87">
        <f t="shared" si="12"/>
        <v>0.28472222222222221</v>
      </c>
      <c r="B473" s="4">
        <v>9</v>
      </c>
      <c r="C473" s="5">
        <v>410</v>
      </c>
      <c r="F473" s="94">
        <v>409.50069444444199</v>
      </c>
      <c r="G473" s="4">
        <v>410</v>
      </c>
      <c r="I473" s="5"/>
    </row>
    <row r="474" spans="1:9" x14ac:dyDescent="0.2">
      <c r="A474" s="87">
        <f t="shared" si="12"/>
        <v>0.28541666666666665</v>
      </c>
      <c r="B474" s="4">
        <v>9</v>
      </c>
      <c r="C474" s="5">
        <v>411</v>
      </c>
      <c r="F474" s="94">
        <v>410.50069444444199</v>
      </c>
      <c r="G474" s="4">
        <v>411</v>
      </c>
      <c r="I474" s="5"/>
    </row>
    <row r="475" spans="1:9" x14ac:dyDescent="0.2">
      <c r="A475" s="87">
        <f t="shared" si="12"/>
        <v>0.28611111111111109</v>
      </c>
      <c r="B475" s="4">
        <v>9</v>
      </c>
      <c r="C475" s="5">
        <v>412</v>
      </c>
      <c r="F475" s="94">
        <v>411.50069444444199</v>
      </c>
      <c r="G475" s="4">
        <v>412</v>
      </c>
      <c r="I475" s="5"/>
    </row>
    <row r="476" spans="1:9" x14ac:dyDescent="0.2">
      <c r="A476" s="87">
        <f t="shared" si="12"/>
        <v>0.28680555555555559</v>
      </c>
      <c r="B476" s="4">
        <v>9</v>
      </c>
      <c r="C476" s="5">
        <v>413</v>
      </c>
      <c r="F476" s="94">
        <v>412.50069444444199</v>
      </c>
      <c r="G476" s="4">
        <v>413</v>
      </c>
      <c r="I476" s="5"/>
    </row>
    <row r="477" spans="1:9" x14ac:dyDescent="0.2">
      <c r="A477" s="87">
        <f t="shared" si="12"/>
        <v>0.28750000000000003</v>
      </c>
      <c r="B477" s="4">
        <v>9</v>
      </c>
      <c r="C477" s="5">
        <v>414</v>
      </c>
      <c r="F477" s="94">
        <v>413.50069444444199</v>
      </c>
      <c r="G477" s="4">
        <v>414</v>
      </c>
      <c r="I477" s="5"/>
    </row>
    <row r="478" spans="1:9" x14ac:dyDescent="0.2">
      <c r="A478" s="87">
        <f t="shared" si="12"/>
        <v>0.28819444444444448</v>
      </c>
      <c r="B478" s="4">
        <v>9</v>
      </c>
      <c r="C478" s="5">
        <v>415</v>
      </c>
      <c r="F478" s="94">
        <v>414.50069444444199</v>
      </c>
      <c r="G478" s="4">
        <v>415</v>
      </c>
      <c r="I478" s="5"/>
    </row>
    <row r="479" spans="1:9" x14ac:dyDescent="0.2">
      <c r="A479" s="87">
        <f t="shared" si="12"/>
        <v>0.28888888888888892</v>
      </c>
      <c r="B479" s="4">
        <v>9</v>
      </c>
      <c r="C479" s="5">
        <v>416</v>
      </c>
      <c r="F479" s="94">
        <v>415.50069444444199</v>
      </c>
      <c r="G479" s="4">
        <v>416</v>
      </c>
      <c r="I479" s="5"/>
    </row>
    <row r="480" spans="1:9" x14ac:dyDescent="0.2">
      <c r="A480" s="87">
        <f t="shared" si="12"/>
        <v>0.28958333333333336</v>
      </c>
      <c r="B480" s="4">
        <v>9</v>
      </c>
      <c r="C480" s="5">
        <v>417</v>
      </c>
      <c r="F480" s="94">
        <v>416.50069444444199</v>
      </c>
      <c r="G480" s="4">
        <v>417</v>
      </c>
      <c r="I480" s="5"/>
    </row>
    <row r="481" spans="1:9" x14ac:dyDescent="0.2">
      <c r="A481" s="87">
        <f t="shared" si="12"/>
        <v>0.2902777777777778</v>
      </c>
      <c r="B481" s="4">
        <v>9</v>
      </c>
      <c r="C481" s="5">
        <v>418</v>
      </c>
      <c r="F481" s="94">
        <v>417.50069444444199</v>
      </c>
      <c r="G481" s="4">
        <v>418</v>
      </c>
      <c r="I481" s="5"/>
    </row>
    <row r="482" spans="1:9" x14ac:dyDescent="0.2">
      <c r="A482" s="87">
        <f t="shared" si="12"/>
        <v>0.29097222222222224</v>
      </c>
      <c r="B482" s="4">
        <v>9</v>
      </c>
      <c r="C482" s="5">
        <v>419</v>
      </c>
      <c r="F482" s="94">
        <v>418.50069444444199</v>
      </c>
      <c r="G482" s="4">
        <v>419</v>
      </c>
      <c r="I482" s="5"/>
    </row>
    <row r="483" spans="1:9" x14ac:dyDescent="0.2">
      <c r="A483" s="87">
        <f t="shared" si="12"/>
        <v>0.29166666666666669</v>
      </c>
      <c r="B483" s="4">
        <v>9</v>
      </c>
      <c r="C483" s="5">
        <v>420</v>
      </c>
      <c r="F483" s="94">
        <v>419.50069444444199</v>
      </c>
      <c r="G483" s="4">
        <v>420</v>
      </c>
      <c r="I483" s="5"/>
    </row>
    <row r="484" spans="1:9" x14ac:dyDescent="0.2">
      <c r="A484" s="87">
        <f t="shared" si="12"/>
        <v>0.29236111111111113</v>
      </c>
      <c r="B484" s="4">
        <v>9</v>
      </c>
      <c r="C484" s="5">
        <v>421</v>
      </c>
      <c r="F484" s="94">
        <v>420.50069444444199</v>
      </c>
      <c r="G484" s="4">
        <v>421</v>
      </c>
      <c r="I484" s="5"/>
    </row>
    <row r="485" spans="1:9" x14ac:dyDescent="0.2">
      <c r="A485" s="87">
        <f t="shared" si="12"/>
        <v>0.29305555555555557</v>
      </c>
      <c r="B485" s="4">
        <v>9</v>
      </c>
      <c r="C485" s="5">
        <v>422</v>
      </c>
      <c r="F485" s="94">
        <v>421.50069444444199</v>
      </c>
      <c r="G485" s="4">
        <v>422</v>
      </c>
      <c r="I485" s="5"/>
    </row>
    <row r="486" spans="1:9" x14ac:dyDescent="0.2">
      <c r="A486" s="87">
        <f t="shared" si="12"/>
        <v>0.29375000000000001</v>
      </c>
      <c r="B486" s="4">
        <v>9</v>
      </c>
      <c r="C486" s="5">
        <v>423</v>
      </c>
      <c r="F486" s="94">
        <v>422.50069444444199</v>
      </c>
      <c r="G486" s="4">
        <v>423</v>
      </c>
      <c r="I486" s="5"/>
    </row>
    <row r="487" spans="1:9" x14ac:dyDescent="0.2">
      <c r="A487" s="87">
        <f t="shared" si="12"/>
        <v>0.29444444444444445</v>
      </c>
      <c r="B487" s="4">
        <v>9</v>
      </c>
      <c r="C487" s="5">
        <v>424</v>
      </c>
      <c r="F487" s="94">
        <v>423.50069444444199</v>
      </c>
      <c r="G487" s="4">
        <v>424</v>
      </c>
      <c r="I487" s="5"/>
    </row>
    <row r="488" spans="1:9" x14ac:dyDescent="0.2">
      <c r="A488" s="87">
        <f t="shared" si="12"/>
        <v>0.2951388888888889</v>
      </c>
      <c r="B488" s="4">
        <v>9</v>
      </c>
      <c r="C488" s="5">
        <v>425</v>
      </c>
      <c r="F488" s="94">
        <v>424.50069444444199</v>
      </c>
      <c r="G488" s="4">
        <v>425</v>
      </c>
      <c r="I488" s="5"/>
    </row>
    <row r="489" spans="1:9" x14ac:dyDescent="0.2">
      <c r="A489" s="87">
        <f t="shared" si="12"/>
        <v>0.29583333333333334</v>
      </c>
      <c r="B489" s="4">
        <v>9</v>
      </c>
      <c r="C489" s="5">
        <v>426</v>
      </c>
      <c r="F489" s="94">
        <v>425.50069444444199</v>
      </c>
      <c r="G489" s="4">
        <v>426</v>
      </c>
      <c r="I489" s="5"/>
    </row>
    <row r="490" spans="1:9" x14ac:dyDescent="0.2">
      <c r="A490" s="87">
        <f t="shared" si="12"/>
        <v>0.29652777777777778</v>
      </c>
      <c r="B490" s="4">
        <v>9</v>
      </c>
      <c r="C490" s="5">
        <v>427</v>
      </c>
      <c r="F490" s="94">
        <v>426.50069444444199</v>
      </c>
      <c r="G490" s="4">
        <v>427</v>
      </c>
      <c r="I490" s="5"/>
    </row>
    <row r="491" spans="1:9" x14ac:dyDescent="0.2">
      <c r="A491" s="87">
        <f t="shared" si="12"/>
        <v>0.29722222222222222</v>
      </c>
      <c r="B491" s="4">
        <v>9</v>
      </c>
      <c r="C491" s="5">
        <v>428</v>
      </c>
      <c r="F491" s="94">
        <v>427.50069444444199</v>
      </c>
      <c r="G491" s="4">
        <v>428</v>
      </c>
      <c r="I491" s="5"/>
    </row>
    <row r="492" spans="1:9" x14ac:dyDescent="0.2">
      <c r="A492" s="87">
        <f t="shared" si="12"/>
        <v>0.29791666666666666</v>
      </c>
      <c r="B492" s="4">
        <v>9</v>
      </c>
      <c r="C492" s="5">
        <v>429</v>
      </c>
      <c r="F492" s="94">
        <v>428.50069444444199</v>
      </c>
      <c r="G492" s="4">
        <v>429</v>
      </c>
      <c r="I492" s="5"/>
    </row>
    <row r="493" spans="1:9" x14ac:dyDescent="0.2">
      <c r="A493" s="87">
        <f t="shared" si="12"/>
        <v>0.2986111111111111</v>
      </c>
      <c r="B493" s="4">
        <v>9</v>
      </c>
      <c r="C493" s="5">
        <v>430</v>
      </c>
      <c r="F493" s="94">
        <v>429.50069444444199</v>
      </c>
      <c r="G493" s="4">
        <v>430</v>
      </c>
      <c r="I493" s="5"/>
    </row>
    <row r="494" spans="1:9" x14ac:dyDescent="0.2">
      <c r="A494" s="87">
        <f t="shared" si="12"/>
        <v>0.29930555555555555</v>
      </c>
      <c r="B494" s="4">
        <v>9</v>
      </c>
      <c r="C494" s="5">
        <v>431</v>
      </c>
      <c r="F494" s="94">
        <v>430.50069444444199</v>
      </c>
      <c r="G494" s="4">
        <v>431</v>
      </c>
      <c r="I494" s="5"/>
    </row>
    <row r="495" spans="1:9" x14ac:dyDescent="0.2">
      <c r="A495" s="87">
        <f t="shared" si="12"/>
        <v>0.3</v>
      </c>
      <c r="B495" s="4">
        <v>9</v>
      </c>
      <c r="C495" s="5">
        <v>432</v>
      </c>
      <c r="F495" s="94">
        <v>431.50069444444199</v>
      </c>
      <c r="G495" s="4">
        <v>432</v>
      </c>
      <c r="I495" s="5"/>
    </row>
    <row r="496" spans="1:9" x14ac:dyDescent="0.2">
      <c r="A496" s="87">
        <f t="shared" si="12"/>
        <v>0.30069444444444443</v>
      </c>
      <c r="B496" s="4">
        <v>9</v>
      </c>
      <c r="C496" s="5">
        <v>433</v>
      </c>
      <c r="F496" s="94">
        <v>432.50069444444199</v>
      </c>
      <c r="G496" s="4">
        <v>433</v>
      </c>
      <c r="I496" s="5"/>
    </row>
    <row r="497" spans="1:9" x14ac:dyDescent="0.2">
      <c r="A497" s="87">
        <f t="shared" si="12"/>
        <v>0.30138888888888887</v>
      </c>
      <c r="B497" s="4">
        <v>9</v>
      </c>
      <c r="C497" s="5">
        <v>434</v>
      </c>
      <c r="F497" s="94">
        <v>433.50069444444199</v>
      </c>
      <c r="G497" s="4">
        <v>434</v>
      </c>
      <c r="I497" s="5"/>
    </row>
    <row r="498" spans="1:9" x14ac:dyDescent="0.2">
      <c r="A498" s="87">
        <f t="shared" si="12"/>
        <v>0.30208333333333331</v>
      </c>
      <c r="B498" s="4">
        <v>9</v>
      </c>
      <c r="C498" s="5">
        <v>435</v>
      </c>
      <c r="F498" s="94">
        <v>434.50069444444199</v>
      </c>
      <c r="G498" s="4">
        <v>435</v>
      </c>
      <c r="I498" s="5"/>
    </row>
    <row r="499" spans="1:9" x14ac:dyDescent="0.2">
      <c r="A499" s="87">
        <f t="shared" si="12"/>
        <v>0.30277777777777776</v>
      </c>
      <c r="B499" s="4">
        <v>9</v>
      </c>
      <c r="C499" s="5">
        <v>436</v>
      </c>
      <c r="F499" s="94">
        <v>435.50069444444199</v>
      </c>
      <c r="G499" s="4">
        <v>436</v>
      </c>
      <c r="I499" s="5"/>
    </row>
    <row r="500" spans="1:9" x14ac:dyDescent="0.2">
      <c r="A500" s="87">
        <f t="shared" si="12"/>
        <v>0.3034722222222222</v>
      </c>
      <c r="B500" s="4">
        <v>9</v>
      </c>
      <c r="C500" s="5">
        <v>437</v>
      </c>
      <c r="F500" s="94">
        <v>436.50069444444199</v>
      </c>
      <c r="G500" s="4">
        <v>437</v>
      </c>
      <c r="I500" s="5"/>
    </row>
    <row r="501" spans="1:9" x14ac:dyDescent="0.2">
      <c r="A501" s="87">
        <f t="shared" si="12"/>
        <v>0.30416666666666664</v>
      </c>
      <c r="B501" s="4">
        <v>9</v>
      </c>
      <c r="C501" s="5">
        <v>438</v>
      </c>
      <c r="F501" s="94">
        <v>437.50069444444199</v>
      </c>
      <c r="G501" s="4">
        <v>438</v>
      </c>
      <c r="I501" s="5"/>
    </row>
    <row r="502" spans="1:9" x14ac:dyDescent="0.2">
      <c r="A502" s="87">
        <f t="shared" si="12"/>
        <v>0.30486111111111108</v>
      </c>
      <c r="B502" s="4">
        <v>9</v>
      </c>
      <c r="C502" s="5">
        <v>439</v>
      </c>
      <c r="F502" s="94">
        <v>438.50069444444199</v>
      </c>
      <c r="G502" s="4">
        <v>439</v>
      </c>
      <c r="I502" s="5"/>
    </row>
    <row r="503" spans="1:9" x14ac:dyDescent="0.2">
      <c r="A503" s="87">
        <f t="shared" si="12"/>
        <v>0.30555555555555552</v>
      </c>
      <c r="B503" s="4">
        <v>9</v>
      </c>
      <c r="C503" s="5">
        <v>440</v>
      </c>
      <c r="F503" s="94">
        <v>439.50069444444199</v>
      </c>
      <c r="G503" s="4">
        <v>440</v>
      </c>
      <c r="I503" s="5"/>
    </row>
    <row r="504" spans="1:9" x14ac:dyDescent="0.2">
      <c r="A504" s="87">
        <f t="shared" si="12"/>
        <v>0.30624999999999997</v>
      </c>
      <c r="B504" s="4">
        <v>9</v>
      </c>
      <c r="C504" s="5">
        <v>441</v>
      </c>
      <c r="F504" s="94">
        <v>440.50069444444199</v>
      </c>
      <c r="G504" s="4">
        <v>441</v>
      </c>
      <c r="I504" s="5"/>
    </row>
    <row r="505" spans="1:9" x14ac:dyDescent="0.2">
      <c r="A505" s="87">
        <f t="shared" si="12"/>
        <v>0.30694444444444441</v>
      </c>
      <c r="B505" s="4">
        <v>9</v>
      </c>
      <c r="C505" s="5">
        <v>442</v>
      </c>
      <c r="F505" s="94">
        <v>441.50069444444199</v>
      </c>
      <c r="G505" s="4">
        <v>442</v>
      </c>
      <c r="I505" s="5"/>
    </row>
    <row r="506" spans="1:9" x14ac:dyDescent="0.2">
      <c r="A506" s="87">
        <f t="shared" si="12"/>
        <v>0.30763888888888891</v>
      </c>
      <c r="B506" s="4">
        <v>9</v>
      </c>
      <c r="C506" s="5">
        <v>443</v>
      </c>
      <c r="F506" s="94">
        <v>442.50069444444199</v>
      </c>
      <c r="G506" s="4">
        <v>443</v>
      </c>
      <c r="I506" s="5"/>
    </row>
    <row r="507" spans="1:9" x14ac:dyDescent="0.2">
      <c r="A507" s="87">
        <f t="shared" si="12"/>
        <v>0.30833333333333335</v>
      </c>
      <c r="B507" s="4">
        <v>9</v>
      </c>
      <c r="C507" s="5">
        <v>444</v>
      </c>
      <c r="F507" s="94">
        <v>443.50069444444199</v>
      </c>
      <c r="G507" s="4">
        <v>444</v>
      </c>
      <c r="I507" s="5"/>
    </row>
    <row r="508" spans="1:9" x14ac:dyDescent="0.2">
      <c r="A508" s="87">
        <f t="shared" si="12"/>
        <v>0.30902777777777779</v>
      </c>
      <c r="B508" s="4">
        <v>9</v>
      </c>
      <c r="C508" s="5">
        <v>445</v>
      </c>
      <c r="F508" s="94">
        <v>444.50069444444199</v>
      </c>
      <c r="G508" s="4">
        <v>445</v>
      </c>
      <c r="I508" s="5"/>
    </row>
    <row r="509" spans="1:9" x14ac:dyDescent="0.2">
      <c r="A509" s="87">
        <f t="shared" si="12"/>
        <v>0.30972222222222223</v>
      </c>
      <c r="B509" s="4">
        <v>9</v>
      </c>
      <c r="C509" s="5">
        <v>446</v>
      </c>
      <c r="F509" s="94">
        <v>445.50069444444199</v>
      </c>
      <c r="G509" s="4">
        <v>446</v>
      </c>
      <c r="I509" s="5"/>
    </row>
    <row r="510" spans="1:9" x14ac:dyDescent="0.2">
      <c r="A510" s="87">
        <f t="shared" si="12"/>
        <v>0.31041666666666667</v>
      </c>
      <c r="B510" s="4">
        <v>9</v>
      </c>
      <c r="C510" s="5">
        <v>447</v>
      </c>
      <c r="F510" s="94">
        <v>446.50069444444199</v>
      </c>
      <c r="G510" s="4">
        <v>447</v>
      </c>
      <c r="I510" s="5"/>
    </row>
    <row r="511" spans="1:9" x14ac:dyDescent="0.2">
      <c r="A511" s="87">
        <f t="shared" ref="A511:A574" si="13">C511/60/24</f>
        <v>0.31111111111111112</v>
      </c>
      <c r="B511" s="4">
        <v>9</v>
      </c>
      <c r="C511" s="5">
        <v>448</v>
      </c>
      <c r="F511" s="94">
        <v>447.50069444444199</v>
      </c>
      <c r="G511" s="4">
        <v>448</v>
      </c>
      <c r="I511" s="5"/>
    </row>
    <row r="512" spans="1:9" x14ac:dyDescent="0.2">
      <c r="A512" s="87">
        <f t="shared" si="13"/>
        <v>0.31180555555555556</v>
      </c>
      <c r="B512" s="4">
        <v>9</v>
      </c>
      <c r="C512" s="5">
        <v>449</v>
      </c>
      <c r="F512" s="94">
        <v>448.50069444444199</v>
      </c>
      <c r="G512" s="4">
        <v>449</v>
      </c>
      <c r="I512" s="5"/>
    </row>
    <row r="513" spans="1:9" x14ac:dyDescent="0.2">
      <c r="A513" s="87">
        <f t="shared" si="13"/>
        <v>0.3125</v>
      </c>
      <c r="B513" s="4">
        <v>9</v>
      </c>
      <c r="C513" s="5">
        <v>450</v>
      </c>
      <c r="F513" s="94">
        <v>449.50069444444199</v>
      </c>
      <c r="G513" s="4">
        <v>450</v>
      </c>
      <c r="I513" s="5"/>
    </row>
    <row r="514" spans="1:9" x14ac:dyDescent="0.2">
      <c r="A514" s="87">
        <f t="shared" si="13"/>
        <v>0.31319444444444444</v>
      </c>
      <c r="B514" s="4">
        <v>9</v>
      </c>
      <c r="C514" s="5">
        <v>451</v>
      </c>
      <c r="F514" s="94">
        <v>450.50069444444199</v>
      </c>
      <c r="G514" s="4">
        <v>451</v>
      </c>
      <c r="I514" s="5"/>
    </row>
    <row r="515" spans="1:9" x14ac:dyDescent="0.2">
      <c r="A515" s="87">
        <f t="shared" si="13"/>
        <v>0.31388888888888888</v>
      </c>
      <c r="B515" s="4">
        <v>9</v>
      </c>
      <c r="C515" s="5">
        <v>452</v>
      </c>
      <c r="F515" s="94">
        <v>451.50069444444199</v>
      </c>
      <c r="G515" s="4">
        <v>452</v>
      </c>
      <c r="I515" s="5"/>
    </row>
    <row r="516" spans="1:9" x14ac:dyDescent="0.2">
      <c r="A516" s="87">
        <f t="shared" si="13"/>
        <v>0.31458333333333333</v>
      </c>
      <c r="B516" s="4">
        <v>9</v>
      </c>
      <c r="C516" s="5">
        <v>453</v>
      </c>
      <c r="F516" s="94">
        <v>452.50069444444199</v>
      </c>
      <c r="G516" s="4">
        <v>453</v>
      </c>
      <c r="I516" s="5"/>
    </row>
    <row r="517" spans="1:9" x14ac:dyDescent="0.2">
      <c r="A517" s="87">
        <f t="shared" si="13"/>
        <v>0.31527777777777777</v>
      </c>
      <c r="B517" s="4">
        <v>9</v>
      </c>
      <c r="C517" s="5">
        <v>454</v>
      </c>
      <c r="F517" s="94">
        <v>453.50069444444199</v>
      </c>
      <c r="G517" s="4">
        <v>454</v>
      </c>
      <c r="I517" s="5"/>
    </row>
    <row r="518" spans="1:9" x14ac:dyDescent="0.2">
      <c r="A518" s="87">
        <f t="shared" si="13"/>
        <v>0.31597222222222221</v>
      </c>
      <c r="B518" s="4">
        <v>9</v>
      </c>
      <c r="C518" s="5">
        <v>455</v>
      </c>
      <c r="F518" s="94">
        <v>454.50069444444199</v>
      </c>
      <c r="G518" s="4">
        <v>455</v>
      </c>
      <c r="I518" s="5"/>
    </row>
    <row r="519" spans="1:9" x14ac:dyDescent="0.2">
      <c r="A519" s="87">
        <f t="shared" si="13"/>
        <v>0.31666666666666665</v>
      </c>
      <c r="B519" s="4">
        <v>9</v>
      </c>
      <c r="C519" s="5">
        <v>456</v>
      </c>
      <c r="F519" s="94">
        <v>455.50069444444199</v>
      </c>
      <c r="G519" s="4">
        <v>456</v>
      </c>
      <c r="I519" s="5"/>
    </row>
    <row r="520" spans="1:9" x14ac:dyDescent="0.2">
      <c r="A520" s="87">
        <f t="shared" si="13"/>
        <v>0.31736111111111109</v>
      </c>
      <c r="B520" s="4">
        <v>9</v>
      </c>
      <c r="C520" s="5">
        <v>457</v>
      </c>
      <c r="F520" s="94">
        <v>456.50069444444199</v>
      </c>
      <c r="G520" s="4">
        <v>457</v>
      </c>
      <c r="I520" s="5"/>
    </row>
    <row r="521" spans="1:9" x14ac:dyDescent="0.2">
      <c r="A521" s="87">
        <f t="shared" si="13"/>
        <v>0.31805555555555559</v>
      </c>
      <c r="B521" s="4">
        <v>9</v>
      </c>
      <c r="C521" s="5">
        <v>458</v>
      </c>
      <c r="F521" s="94">
        <v>457.50069444444199</v>
      </c>
      <c r="G521" s="4">
        <v>458</v>
      </c>
      <c r="I521" s="5"/>
    </row>
    <row r="522" spans="1:9" x14ac:dyDescent="0.2">
      <c r="A522" s="87">
        <f t="shared" si="13"/>
        <v>0.31875000000000003</v>
      </c>
      <c r="B522" s="4">
        <v>9</v>
      </c>
      <c r="C522" s="5">
        <v>459</v>
      </c>
      <c r="F522" s="94">
        <v>458.50069444444199</v>
      </c>
      <c r="G522" s="4">
        <v>459</v>
      </c>
      <c r="I522" s="5"/>
    </row>
    <row r="523" spans="1:9" x14ac:dyDescent="0.2">
      <c r="A523" s="87">
        <f t="shared" si="13"/>
        <v>0.31944444444444448</v>
      </c>
      <c r="B523" s="4">
        <v>9</v>
      </c>
      <c r="C523" s="5">
        <v>460</v>
      </c>
      <c r="F523" s="94">
        <v>459.50069444444199</v>
      </c>
      <c r="G523" s="4">
        <v>460</v>
      </c>
      <c r="I523" s="5"/>
    </row>
    <row r="524" spans="1:9" x14ac:dyDescent="0.2">
      <c r="A524" s="87">
        <f t="shared" si="13"/>
        <v>0.32013888888888892</v>
      </c>
      <c r="B524" s="4">
        <v>9</v>
      </c>
      <c r="C524" s="5">
        <v>461</v>
      </c>
      <c r="F524" s="94">
        <v>460.50069444444199</v>
      </c>
      <c r="G524" s="4">
        <v>461</v>
      </c>
      <c r="I524" s="5"/>
    </row>
    <row r="525" spans="1:9" x14ac:dyDescent="0.2">
      <c r="A525" s="87">
        <f t="shared" si="13"/>
        <v>0.32083333333333336</v>
      </c>
      <c r="B525" s="4">
        <v>9</v>
      </c>
      <c r="C525" s="5">
        <v>462</v>
      </c>
      <c r="F525" s="94">
        <v>461.50069444444199</v>
      </c>
      <c r="G525" s="4">
        <v>462</v>
      </c>
      <c r="I525" s="5"/>
    </row>
    <row r="526" spans="1:9" x14ac:dyDescent="0.2">
      <c r="A526" s="87">
        <f t="shared" si="13"/>
        <v>0.3215277777777778</v>
      </c>
      <c r="B526" s="4">
        <v>9</v>
      </c>
      <c r="C526" s="5">
        <v>463</v>
      </c>
      <c r="F526" s="94">
        <v>462.50069444444199</v>
      </c>
      <c r="G526" s="4">
        <v>463</v>
      </c>
      <c r="I526" s="5"/>
    </row>
    <row r="527" spans="1:9" x14ac:dyDescent="0.2">
      <c r="A527" s="87">
        <f t="shared" si="13"/>
        <v>0.32222222222222224</v>
      </c>
      <c r="B527" s="4">
        <v>9</v>
      </c>
      <c r="C527" s="5">
        <v>464</v>
      </c>
      <c r="F527" s="94">
        <v>463.50069444444199</v>
      </c>
      <c r="G527" s="4">
        <v>464</v>
      </c>
      <c r="I527" s="5"/>
    </row>
    <row r="528" spans="1:9" x14ac:dyDescent="0.2">
      <c r="A528" s="87">
        <f t="shared" si="13"/>
        <v>0.32291666666666669</v>
      </c>
      <c r="B528" s="4">
        <v>9</v>
      </c>
      <c r="C528" s="5">
        <v>465</v>
      </c>
      <c r="F528" s="94">
        <v>464.50069444444199</v>
      </c>
      <c r="G528" s="4">
        <v>465</v>
      </c>
      <c r="I528" s="5"/>
    </row>
    <row r="529" spans="1:9" x14ac:dyDescent="0.2">
      <c r="A529" s="87">
        <f t="shared" si="13"/>
        <v>0.32361111111111113</v>
      </c>
      <c r="B529" s="4">
        <v>9</v>
      </c>
      <c r="C529" s="5">
        <v>466</v>
      </c>
      <c r="F529" s="94">
        <v>465.50069444444199</v>
      </c>
      <c r="G529" s="4">
        <v>466</v>
      </c>
      <c r="I529" s="5"/>
    </row>
    <row r="530" spans="1:9" x14ac:dyDescent="0.2">
      <c r="A530" s="87">
        <f t="shared" si="13"/>
        <v>0.32430555555555557</v>
      </c>
      <c r="B530" s="4">
        <v>9</v>
      </c>
      <c r="C530" s="5">
        <v>467</v>
      </c>
      <c r="F530" s="94">
        <v>466.50069444444199</v>
      </c>
      <c r="G530" s="4">
        <v>467</v>
      </c>
      <c r="I530" s="5"/>
    </row>
    <row r="531" spans="1:9" x14ac:dyDescent="0.2">
      <c r="A531" s="87">
        <f t="shared" si="13"/>
        <v>0.32500000000000001</v>
      </c>
      <c r="B531" s="4">
        <v>9</v>
      </c>
      <c r="C531" s="5">
        <v>468</v>
      </c>
      <c r="F531" s="94">
        <v>467.50069444444199</v>
      </c>
      <c r="G531" s="4">
        <v>468</v>
      </c>
      <c r="I531" s="5"/>
    </row>
    <row r="532" spans="1:9" x14ac:dyDescent="0.2">
      <c r="A532" s="87">
        <f t="shared" si="13"/>
        <v>0.32569444444444445</v>
      </c>
      <c r="B532" s="4">
        <v>9</v>
      </c>
      <c r="C532" s="5">
        <v>469</v>
      </c>
      <c r="F532" s="94">
        <v>468.50069444444199</v>
      </c>
      <c r="G532" s="4">
        <v>469</v>
      </c>
      <c r="I532" s="5"/>
    </row>
    <row r="533" spans="1:9" x14ac:dyDescent="0.2">
      <c r="A533" s="87">
        <f t="shared" si="13"/>
        <v>0.3263888888888889</v>
      </c>
      <c r="B533" s="4">
        <v>9</v>
      </c>
      <c r="C533" s="5">
        <v>470</v>
      </c>
      <c r="F533" s="94">
        <v>469.50069444444199</v>
      </c>
      <c r="G533" s="4">
        <v>470</v>
      </c>
      <c r="I533" s="5"/>
    </row>
    <row r="534" spans="1:9" x14ac:dyDescent="0.2">
      <c r="A534" s="87">
        <f t="shared" si="13"/>
        <v>0.32708333333333334</v>
      </c>
      <c r="B534" s="4">
        <v>9</v>
      </c>
      <c r="C534" s="5">
        <v>471</v>
      </c>
      <c r="F534" s="94">
        <v>470.50069444444199</v>
      </c>
      <c r="G534" s="4">
        <v>471</v>
      </c>
      <c r="I534" s="5"/>
    </row>
    <row r="535" spans="1:9" x14ac:dyDescent="0.2">
      <c r="A535" s="87">
        <f t="shared" si="13"/>
        <v>0.32777777777777778</v>
      </c>
      <c r="B535" s="4">
        <v>9</v>
      </c>
      <c r="C535" s="5">
        <v>472</v>
      </c>
      <c r="F535" s="94">
        <v>471.50069444444199</v>
      </c>
      <c r="G535" s="4">
        <v>472</v>
      </c>
      <c r="I535" s="5"/>
    </row>
    <row r="536" spans="1:9" x14ac:dyDescent="0.2">
      <c r="A536" s="87">
        <f t="shared" si="13"/>
        <v>0.32847222222222222</v>
      </c>
      <c r="B536" s="4">
        <v>9</v>
      </c>
      <c r="C536" s="5">
        <v>473</v>
      </c>
      <c r="F536" s="94">
        <v>472.50069444444199</v>
      </c>
      <c r="G536" s="4">
        <v>473</v>
      </c>
      <c r="I536" s="5"/>
    </row>
    <row r="537" spans="1:9" x14ac:dyDescent="0.2">
      <c r="A537" s="87">
        <f t="shared" si="13"/>
        <v>0.32916666666666666</v>
      </c>
      <c r="B537" s="4">
        <v>9</v>
      </c>
      <c r="C537" s="5">
        <v>474</v>
      </c>
      <c r="F537" s="94">
        <v>473.50069444444199</v>
      </c>
      <c r="G537" s="4">
        <v>474</v>
      </c>
      <c r="I537" s="5"/>
    </row>
    <row r="538" spans="1:9" x14ac:dyDescent="0.2">
      <c r="A538" s="87">
        <f t="shared" si="13"/>
        <v>0.3298611111111111</v>
      </c>
      <c r="B538" s="4">
        <v>9</v>
      </c>
      <c r="C538" s="5">
        <v>475</v>
      </c>
      <c r="F538" s="94">
        <v>474.50069444444199</v>
      </c>
      <c r="G538" s="4">
        <v>475</v>
      </c>
      <c r="I538" s="5"/>
    </row>
    <row r="539" spans="1:9" x14ac:dyDescent="0.2">
      <c r="A539" s="87">
        <f t="shared" si="13"/>
        <v>0.33055555555555555</v>
      </c>
      <c r="B539" s="4">
        <v>9</v>
      </c>
      <c r="C539" s="5">
        <v>476</v>
      </c>
      <c r="F539" s="94">
        <v>475.50069444444199</v>
      </c>
      <c r="G539" s="4">
        <v>476</v>
      </c>
      <c r="I539" s="5"/>
    </row>
    <row r="540" spans="1:9" x14ac:dyDescent="0.2">
      <c r="A540" s="87">
        <f t="shared" si="13"/>
        <v>0.33124999999999999</v>
      </c>
      <c r="B540" s="4">
        <v>9</v>
      </c>
      <c r="C540" s="5">
        <v>477</v>
      </c>
      <c r="F540" s="94">
        <v>476.50069444444199</v>
      </c>
      <c r="G540" s="4">
        <v>477</v>
      </c>
      <c r="I540" s="5"/>
    </row>
    <row r="541" spans="1:9" x14ac:dyDescent="0.2">
      <c r="A541" s="87">
        <f t="shared" si="13"/>
        <v>0.33194444444444443</v>
      </c>
      <c r="B541" s="4">
        <v>9</v>
      </c>
      <c r="C541" s="5">
        <v>478</v>
      </c>
      <c r="F541" s="94">
        <v>477.50069444444199</v>
      </c>
      <c r="G541" s="4">
        <v>478</v>
      </c>
      <c r="I541" s="5"/>
    </row>
    <row r="542" spans="1:9" x14ac:dyDescent="0.2">
      <c r="A542" s="87">
        <f t="shared" si="13"/>
        <v>0.33263888888888887</v>
      </c>
      <c r="B542" s="4">
        <v>9</v>
      </c>
      <c r="C542" s="5">
        <v>479</v>
      </c>
      <c r="F542" s="94">
        <v>478.50069444444199</v>
      </c>
      <c r="G542" s="4">
        <v>479</v>
      </c>
      <c r="I542" s="5"/>
    </row>
    <row r="543" spans="1:9" x14ac:dyDescent="0.2">
      <c r="A543" s="87">
        <f t="shared" si="13"/>
        <v>0.33333333333333331</v>
      </c>
      <c r="B543" s="4">
        <v>11</v>
      </c>
      <c r="C543" s="5">
        <v>480</v>
      </c>
      <c r="F543" s="94">
        <v>479.50069444444199</v>
      </c>
      <c r="G543" s="4">
        <v>480</v>
      </c>
      <c r="I543" s="5"/>
    </row>
    <row r="544" spans="1:9" x14ac:dyDescent="0.2">
      <c r="A544" s="87">
        <f t="shared" si="13"/>
        <v>0.33402777777777781</v>
      </c>
      <c r="B544" s="4">
        <v>11</v>
      </c>
      <c r="C544" s="5">
        <v>481</v>
      </c>
      <c r="F544" s="94">
        <v>480.50069444444199</v>
      </c>
      <c r="G544" s="4">
        <v>481</v>
      </c>
      <c r="I544" s="5"/>
    </row>
    <row r="545" spans="1:9" x14ac:dyDescent="0.2">
      <c r="A545" s="87">
        <f t="shared" si="13"/>
        <v>0.3347222222222222</v>
      </c>
      <c r="B545" s="4">
        <v>11</v>
      </c>
      <c r="C545" s="5">
        <v>482</v>
      </c>
      <c r="F545" s="94">
        <v>481.50069444444199</v>
      </c>
      <c r="G545" s="4">
        <v>482</v>
      </c>
      <c r="I545" s="5"/>
    </row>
    <row r="546" spans="1:9" x14ac:dyDescent="0.2">
      <c r="A546" s="87">
        <f t="shared" si="13"/>
        <v>0.3354166666666667</v>
      </c>
      <c r="B546" s="4">
        <v>11</v>
      </c>
      <c r="C546" s="5">
        <v>483</v>
      </c>
      <c r="F546" s="94">
        <v>482.50069444444199</v>
      </c>
      <c r="G546" s="4">
        <v>483</v>
      </c>
      <c r="I546" s="5"/>
    </row>
    <row r="547" spans="1:9" x14ac:dyDescent="0.2">
      <c r="A547" s="87">
        <f t="shared" si="13"/>
        <v>0.33611111111111108</v>
      </c>
      <c r="B547" s="4">
        <v>11</v>
      </c>
      <c r="C547" s="5">
        <v>484</v>
      </c>
      <c r="F547" s="94">
        <v>483.50069444444199</v>
      </c>
      <c r="G547" s="4">
        <v>484</v>
      </c>
      <c r="I547" s="5"/>
    </row>
    <row r="548" spans="1:9" x14ac:dyDescent="0.2">
      <c r="A548" s="87">
        <f t="shared" si="13"/>
        <v>0.33680555555555558</v>
      </c>
      <c r="B548" s="4">
        <v>11</v>
      </c>
      <c r="C548" s="5">
        <v>485</v>
      </c>
      <c r="F548" s="94">
        <v>484.50069444444199</v>
      </c>
      <c r="G548" s="4">
        <v>485</v>
      </c>
      <c r="I548" s="5"/>
    </row>
    <row r="549" spans="1:9" x14ac:dyDescent="0.2">
      <c r="A549" s="87">
        <f t="shared" si="13"/>
        <v>0.33749999999999997</v>
      </c>
      <c r="B549" s="4">
        <v>11</v>
      </c>
      <c r="C549" s="5">
        <v>486</v>
      </c>
      <c r="F549" s="94">
        <v>485.50069444444199</v>
      </c>
      <c r="G549" s="4">
        <v>486</v>
      </c>
      <c r="I549" s="5"/>
    </row>
    <row r="550" spans="1:9" x14ac:dyDescent="0.2">
      <c r="A550" s="87">
        <f t="shared" si="13"/>
        <v>0.33819444444444446</v>
      </c>
      <c r="B550" s="4">
        <v>11</v>
      </c>
      <c r="C550" s="5">
        <v>487</v>
      </c>
      <c r="F550" s="94">
        <v>486.50069444444199</v>
      </c>
      <c r="G550" s="4">
        <v>487</v>
      </c>
      <c r="I550" s="5"/>
    </row>
    <row r="551" spans="1:9" x14ac:dyDescent="0.2">
      <c r="A551" s="87">
        <f t="shared" si="13"/>
        <v>0.33888888888888885</v>
      </c>
      <c r="B551" s="4">
        <v>11</v>
      </c>
      <c r="C551" s="5">
        <v>488</v>
      </c>
      <c r="F551" s="94">
        <v>487.50069444444199</v>
      </c>
      <c r="G551" s="4">
        <v>488</v>
      </c>
      <c r="I551" s="5"/>
    </row>
    <row r="552" spans="1:9" x14ac:dyDescent="0.2">
      <c r="A552" s="87">
        <f t="shared" si="13"/>
        <v>0.33958333333333335</v>
      </c>
      <c r="B552" s="4">
        <v>11</v>
      </c>
      <c r="C552" s="5">
        <v>489</v>
      </c>
      <c r="F552" s="94">
        <v>488.50069444444199</v>
      </c>
      <c r="G552" s="4">
        <v>489</v>
      </c>
      <c r="I552" s="5"/>
    </row>
    <row r="553" spans="1:9" x14ac:dyDescent="0.2">
      <c r="A553" s="87">
        <f t="shared" si="13"/>
        <v>0.34027777777777773</v>
      </c>
      <c r="B553" s="4">
        <v>11</v>
      </c>
      <c r="C553" s="5">
        <v>490</v>
      </c>
      <c r="F553" s="94">
        <v>489.50069444444199</v>
      </c>
      <c r="G553" s="4">
        <v>490</v>
      </c>
      <c r="I553" s="5"/>
    </row>
    <row r="554" spans="1:9" x14ac:dyDescent="0.2">
      <c r="A554" s="87">
        <f t="shared" si="13"/>
        <v>0.34097222222222223</v>
      </c>
      <c r="B554" s="4">
        <v>11</v>
      </c>
      <c r="C554" s="5">
        <v>491</v>
      </c>
      <c r="F554" s="94">
        <v>490.50069444444199</v>
      </c>
      <c r="G554" s="4">
        <v>491</v>
      </c>
      <c r="I554" s="5"/>
    </row>
    <row r="555" spans="1:9" x14ac:dyDescent="0.2">
      <c r="A555" s="87">
        <f t="shared" si="13"/>
        <v>0.34166666666666662</v>
      </c>
      <c r="B555" s="4">
        <v>11</v>
      </c>
      <c r="C555" s="5">
        <v>492</v>
      </c>
      <c r="F555" s="94">
        <v>491.50069444444199</v>
      </c>
      <c r="G555" s="4">
        <v>492</v>
      </c>
      <c r="I555" s="5"/>
    </row>
    <row r="556" spans="1:9" x14ac:dyDescent="0.2">
      <c r="A556" s="87">
        <f t="shared" si="13"/>
        <v>0.34236111111111112</v>
      </c>
      <c r="B556" s="4">
        <v>11</v>
      </c>
      <c r="C556" s="5">
        <v>493</v>
      </c>
      <c r="F556" s="94">
        <v>492.50069444444199</v>
      </c>
      <c r="G556" s="4">
        <v>493</v>
      </c>
      <c r="I556" s="5"/>
    </row>
    <row r="557" spans="1:9" x14ac:dyDescent="0.2">
      <c r="A557" s="87">
        <f t="shared" si="13"/>
        <v>0.3430555555555555</v>
      </c>
      <c r="B557" s="4">
        <v>11</v>
      </c>
      <c r="C557" s="5">
        <v>494</v>
      </c>
      <c r="F557" s="94">
        <v>493.50069444444199</v>
      </c>
      <c r="G557" s="4">
        <v>494</v>
      </c>
      <c r="I557" s="5"/>
    </row>
    <row r="558" spans="1:9" x14ac:dyDescent="0.2">
      <c r="A558" s="87">
        <f t="shared" si="13"/>
        <v>0.34375</v>
      </c>
      <c r="B558" s="4">
        <v>11</v>
      </c>
      <c r="C558" s="5">
        <v>495</v>
      </c>
      <c r="F558" s="94">
        <v>494.50069444444199</v>
      </c>
      <c r="G558" s="4">
        <v>495</v>
      </c>
      <c r="I558" s="5"/>
    </row>
    <row r="559" spans="1:9" x14ac:dyDescent="0.2">
      <c r="A559" s="87">
        <f t="shared" si="13"/>
        <v>0.3444444444444445</v>
      </c>
      <c r="B559" s="4">
        <v>11</v>
      </c>
      <c r="C559" s="5">
        <v>496</v>
      </c>
      <c r="F559" s="94">
        <v>495.50069444444199</v>
      </c>
      <c r="G559" s="4">
        <v>496</v>
      </c>
      <c r="I559" s="5"/>
    </row>
    <row r="560" spans="1:9" x14ac:dyDescent="0.2">
      <c r="A560" s="87">
        <f t="shared" si="13"/>
        <v>0.34513888888888888</v>
      </c>
      <c r="B560" s="4">
        <v>11</v>
      </c>
      <c r="C560" s="5">
        <v>497</v>
      </c>
      <c r="F560" s="94">
        <v>496.50069444444199</v>
      </c>
      <c r="G560" s="4">
        <v>497</v>
      </c>
      <c r="I560" s="5"/>
    </row>
    <row r="561" spans="1:9" x14ac:dyDescent="0.2">
      <c r="A561" s="87">
        <f t="shared" si="13"/>
        <v>0.34583333333333338</v>
      </c>
      <c r="B561" s="4">
        <v>11</v>
      </c>
      <c r="C561" s="5">
        <v>498</v>
      </c>
      <c r="F561" s="94">
        <v>497.50069444444199</v>
      </c>
      <c r="G561" s="4">
        <v>498</v>
      </c>
      <c r="I561" s="5"/>
    </row>
    <row r="562" spans="1:9" x14ac:dyDescent="0.2">
      <c r="A562" s="87">
        <f t="shared" si="13"/>
        <v>0.34652777777777777</v>
      </c>
      <c r="B562" s="4">
        <v>11</v>
      </c>
      <c r="C562" s="5">
        <v>499</v>
      </c>
      <c r="F562" s="94">
        <v>498.50069444444199</v>
      </c>
      <c r="G562" s="4">
        <v>499</v>
      </c>
      <c r="I562" s="5"/>
    </row>
    <row r="563" spans="1:9" x14ac:dyDescent="0.2">
      <c r="A563" s="87">
        <f t="shared" si="13"/>
        <v>0.34722222222222227</v>
      </c>
      <c r="B563" s="4">
        <v>11</v>
      </c>
      <c r="C563" s="5">
        <v>500</v>
      </c>
      <c r="F563" s="94">
        <v>499.50069444444199</v>
      </c>
      <c r="G563" s="4">
        <v>500</v>
      </c>
      <c r="I563" s="5"/>
    </row>
    <row r="564" spans="1:9" x14ac:dyDescent="0.2">
      <c r="A564" s="87">
        <f t="shared" si="13"/>
        <v>0.34791666666666665</v>
      </c>
      <c r="B564" s="4">
        <v>11</v>
      </c>
      <c r="C564" s="5">
        <v>501</v>
      </c>
      <c r="F564" s="94">
        <v>500.50069444444199</v>
      </c>
      <c r="G564" s="4">
        <v>501</v>
      </c>
      <c r="I564" s="5"/>
    </row>
    <row r="565" spans="1:9" x14ac:dyDescent="0.2">
      <c r="A565" s="87">
        <f t="shared" si="13"/>
        <v>0.34861111111111115</v>
      </c>
      <c r="B565" s="4">
        <v>11</v>
      </c>
      <c r="C565" s="5">
        <v>502</v>
      </c>
      <c r="F565" s="94">
        <v>501.50069444444199</v>
      </c>
      <c r="G565" s="4">
        <v>502</v>
      </c>
      <c r="I565" s="5"/>
    </row>
    <row r="566" spans="1:9" x14ac:dyDescent="0.2">
      <c r="A566" s="87">
        <f t="shared" si="13"/>
        <v>0.34930555555555554</v>
      </c>
      <c r="B566" s="4">
        <v>11</v>
      </c>
      <c r="C566" s="5">
        <v>503</v>
      </c>
      <c r="F566" s="94">
        <v>502.50069444444199</v>
      </c>
      <c r="G566" s="4">
        <v>503</v>
      </c>
      <c r="I566" s="5"/>
    </row>
    <row r="567" spans="1:9" x14ac:dyDescent="0.2">
      <c r="A567" s="87">
        <f t="shared" si="13"/>
        <v>0.35000000000000003</v>
      </c>
      <c r="B567" s="4">
        <v>11</v>
      </c>
      <c r="C567" s="5">
        <v>504</v>
      </c>
      <c r="F567" s="94">
        <v>503.50069444444199</v>
      </c>
      <c r="G567" s="4">
        <v>504</v>
      </c>
      <c r="I567" s="5"/>
    </row>
    <row r="568" spans="1:9" x14ac:dyDescent="0.2">
      <c r="A568" s="87">
        <f t="shared" si="13"/>
        <v>0.35069444444444442</v>
      </c>
      <c r="B568" s="4">
        <v>11</v>
      </c>
      <c r="C568" s="5">
        <v>505</v>
      </c>
      <c r="F568" s="94">
        <v>504.50069444444199</v>
      </c>
      <c r="G568" s="4">
        <v>505</v>
      </c>
      <c r="I568" s="5"/>
    </row>
    <row r="569" spans="1:9" x14ac:dyDescent="0.2">
      <c r="A569" s="87">
        <f t="shared" si="13"/>
        <v>0.35138888888888892</v>
      </c>
      <c r="B569" s="4">
        <v>11</v>
      </c>
      <c r="C569" s="5">
        <v>506</v>
      </c>
      <c r="F569" s="94">
        <v>505.50069444444199</v>
      </c>
      <c r="G569" s="4">
        <v>506</v>
      </c>
      <c r="I569" s="5"/>
    </row>
    <row r="570" spans="1:9" x14ac:dyDescent="0.2">
      <c r="A570" s="87">
        <f t="shared" si="13"/>
        <v>0.3520833333333333</v>
      </c>
      <c r="B570" s="4">
        <v>11</v>
      </c>
      <c r="C570" s="5">
        <v>507</v>
      </c>
      <c r="F570" s="94">
        <v>506.50069444444199</v>
      </c>
      <c r="G570" s="4">
        <v>507</v>
      </c>
      <c r="I570" s="5"/>
    </row>
    <row r="571" spans="1:9" x14ac:dyDescent="0.2">
      <c r="A571" s="87">
        <f t="shared" si="13"/>
        <v>0.3527777777777778</v>
      </c>
      <c r="B571" s="4">
        <v>11</v>
      </c>
      <c r="C571" s="5">
        <v>508</v>
      </c>
      <c r="F571" s="94">
        <v>507.50069444444199</v>
      </c>
      <c r="G571" s="4">
        <v>508</v>
      </c>
      <c r="I571" s="5"/>
    </row>
    <row r="572" spans="1:9" x14ac:dyDescent="0.2">
      <c r="A572" s="87">
        <f t="shared" si="13"/>
        <v>0.35347222222222219</v>
      </c>
      <c r="B572" s="4">
        <v>11</v>
      </c>
      <c r="C572" s="5">
        <v>509</v>
      </c>
      <c r="F572" s="94">
        <v>508.50069444444199</v>
      </c>
      <c r="G572" s="4">
        <v>509</v>
      </c>
      <c r="I572" s="5"/>
    </row>
    <row r="573" spans="1:9" x14ac:dyDescent="0.2">
      <c r="A573" s="87">
        <f t="shared" si="13"/>
        <v>0.35416666666666669</v>
      </c>
      <c r="B573" s="4">
        <v>11</v>
      </c>
      <c r="C573" s="5">
        <v>510</v>
      </c>
      <c r="F573" s="94">
        <v>509.50069444444199</v>
      </c>
      <c r="G573" s="4">
        <v>510</v>
      </c>
      <c r="I573" s="5"/>
    </row>
    <row r="574" spans="1:9" x14ac:dyDescent="0.2">
      <c r="A574" s="87">
        <f t="shared" si="13"/>
        <v>0.35486111111111113</v>
      </c>
      <c r="B574" s="4">
        <v>11</v>
      </c>
      <c r="C574" s="5">
        <v>511</v>
      </c>
      <c r="F574" s="94">
        <v>510.50069444444199</v>
      </c>
      <c r="G574" s="4">
        <v>511</v>
      </c>
      <c r="I574" s="5"/>
    </row>
    <row r="575" spans="1:9" x14ac:dyDescent="0.2">
      <c r="A575" s="87">
        <f t="shared" ref="A575:A638" si="14">C575/60/24</f>
        <v>0.35555555555555557</v>
      </c>
      <c r="B575" s="4">
        <v>11</v>
      </c>
      <c r="C575" s="5">
        <v>512</v>
      </c>
      <c r="F575" s="94">
        <v>511.50069444444199</v>
      </c>
      <c r="G575" s="4">
        <v>512</v>
      </c>
      <c r="I575" s="5"/>
    </row>
    <row r="576" spans="1:9" x14ac:dyDescent="0.2">
      <c r="A576" s="87">
        <f t="shared" si="14"/>
        <v>0.35625000000000001</v>
      </c>
      <c r="B576" s="4">
        <v>11</v>
      </c>
      <c r="C576" s="5">
        <v>513</v>
      </c>
      <c r="F576" s="94">
        <v>512.50069444444296</v>
      </c>
      <c r="G576" s="4">
        <v>513</v>
      </c>
      <c r="I576" s="5"/>
    </row>
    <row r="577" spans="1:9" x14ac:dyDescent="0.2">
      <c r="A577" s="87">
        <f t="shared" si="14"/>
        <v>0.35694444444444445</v>
      </c>
      <c r="B577" s="4">
        <v>11</v>
      </c>
      <c r="C577" s="5">
        <v>514</v>
      </c>
      <c r="F577" s="94">
        <v>513.50069444444205</v>
      </c>
      <c r="G577" s="4">
        <v>514</v>
      </c>
      <c r="I577" s="5"/>
    </row>
    <row r="578" spans="1:9" x14ac:dyDescent="0.2">
      <c r="A578" s="87">
        <f t="shared" si="14"/>
        <v>0.3576388888888889</v>
      </c>
      <c r="B578" s="4">
        <v>11</v>
      </c>
      <c r="C578" s="5">
        <v>515</v>
      </c>
      <c r="F578" s="94">
        <v>514.50069444444205</v>
      </c>
      <c r="G578" s="4">
        <v>515</v>
      </c>
      <c r="I578" s="5"/>
    </row>
    <row r="579" spans="1:9" x14ac:dyDescent="0.2">
      <c r="A579" s="87">
        <f t="shared" si="14"/>
        <v>0.35833333333333334</v>
      </c>
      <c r="B579" s="4">
        <v>11</v>
      </c>
      <c r="C579" s="5">
        <v>516</v>
      </c>
      <c r="F579" s="94">
        <v>515.50069444444205</v>
      </c>
      <c r="G579" s="4">
        <v>516</v>
      </c>
      <c r="I579" s="5"/>
    </row>
    <row r="580" spans="1:9" x14ac:dyDescent="0.2">
      <c r="A580" s="87">
        <f t="shared" si="14"/>
        <v>0.35902777777777778</v>
      </c>
      <c r="B580" s="4">
        <v>11</v>
      </c>
      <c r="C580" s="5">
        <v>517</v>
      </c>
      <c r="F580" s="94">
        <v>516.50069444444205</v>
      </c>
      <c r="G580" s="4">
        <v>517</v>
      </c>
      <c r="I580" s="5"/>
    </row>
    <row r="581" spans="1:9" x14ac:dyDescent="0.2">
      <c r="A581" s="87">
        <f t="shared" si="14"/>
        <v>0.35972222222222222</v>
      </c>
      <c r="B581" s="4">
        <v>11</v>
      </c>
      <c r="C581" s="5">
        <v>518</v>
      </c>
      <c r="F581" s="94">
        <v>517.50069444444205</v>
      </c>
      <c r="G581" s="4">
        <v>518</v>
      </c>
      <c r="I581" s="5"/>
    </row>
    <row r="582" spans="1:9" x14ac:dyDescent="0.2">
      <c r="A582" s="87">
        <f t="shared" si="14"/>
        <v>0.36041666666666666</v>
      </c>
      <c r="B582" s="4">
        <v>11</v>
      </c>
      <c r="C582" s="5">
        <v>519</v>
      </c>
      <c r="F582" s="94">
        <v>518.50069444444205</v>
      </c>
      <c r="G582" s="4">
        <v>519</v>
      </c>
      <c r="I582" s="5"/>
    </row>
    <row r="583" spans="1:9" x14ac:dyDescent="0.2">
      <c r="A583" s="87">
        <f t="shared" si="14"/>
        <v>0.3611111111111111</v>
      </c>
      <c r="B583" s="4">
        <v>11</v>
      </c>
      <c r="C583" s="5">
        <v>520</v>
      </c>
      <c r="F583" s="94">
        <v>519.50069444444205</v>
      </c>
      <c r="G583" s="4">
        <v>520</v>
      </c>
      <c r="I583" s="5"/>
    </row>
    <row r="584" spans="1:9" x14ac:dyDescent="0.2">
      <c r="A584" s="87">
        <f t="shared" si="14"/>
        <v>0.36180555555555555</v>
      </c>
      <c r="B584" s="4">
        <v>11</v>
      </c>
      <c r="C584" s="5">
        <v>521</v>
      </c>
      <c r="F584" s="94">
        <v>520.50069444444205</v>
      </c>
      <c r="G584" s="4">
        <v>521</v>
      </c>
      <c r="I584" s="5"/>
    </row>
    <row r="585" spans="1:9" x14ac:dyDescent="0.2">
      <c r="A585" s="87">
        <f t="shared" si="14"/>
        <v>0.36249999999999999</v>
      </c>
      <c r="B585" s="4">
        <v>11</v>
      </c>
      <c r="C585" s="5">
        <v>522</v>
      </c>
      <c r="F585" s="94">
        <v>521.50069444444205</v>
      </c>
      <c r="G585" s="4">
        <v>522</v>
      </c>
      <c r="I585" s="5"/>
    </row>
    <row r="586" spans="1:9" x14ac:dyDescent="0.2">
      <c r="A586" s="87">
        <f t="shared" si="14"/>
        <v>0.36319444444444443</v>
      </c>
      <c r="B586" s="4">
        <v>11</v>
      </c>
      <c r="C586" s="5">
        <v>523</v>
      </c>
      <c r="F586" s="94">
        <v>522.50069444444205</v>
      </c>
      <c r="G586" s="4">
        <v>523</v>
      </c>
      <c r="I586" s="5"/>
    </row>
    <row r="587" spans="1:9" x14ac:dyDescent="0.2">
      <c r="A587" s="87">
        <f t="shared" si="14"/>
        <v>0.36388888888888887</v>
      </c>
      <c r="B587" s="4">
        <v>11</v>
      </c>
      <c r="C587" s="5">
        <v>524</v>
      </c>
      <c r="F587" s="94">
        <v>523.50069444444205</v>
      </c>
      <c r="G587" s="4">
        <v>524</v>
      </c>
      <c r="I587" s="5"/>
    </row>
    <row r="588" spans="1:9" x14ac:dyDescent="0.2">
      <c r="A588" s="87">
        <f t="shared" si="14"/>
        <v>0.36458333333333331</v>
      </c>
      <c r="B588" s="4">
        <v>11</v>
      </c>
      <c r="C588" s="5">
        <v>525</v>
      </c>
      <c r="F588" s="94">
        <v>524.50069444444205</v>
      </c>
      <c r="G588" s="4">
        <v>525</v>
      </c>
      <c r="I588" s="5"/>
    </row>
    <row r="589" spans="1:9" x14ac:dyDescent="0.2">
      <c r="A589" s="87">
        <f t="shared" si="14"/>
        <v>0.36527777777777781</v>
      </c>
      <c r="B589" s="4">
        <v>11</v>
      </c>
      <c r="C589" s="5">
        <v>526</v>
      </c>
      <c r="F589" s="94">
        <v>525.50069444444205</v>
      </c>
      <c r="G589" s="4">
        <v>526</v>
      </c>
      <c r="I589" s="5"/>
    </row>
    <row r="590" spans="1:9" x14ac:dyDescent="0.2">
      <c r="A590" s="87">
        <f t="shared" si="14"/>
        <v>0.3659722222222222</v>
      </c>
      <c r="B590" s="4">
        <v>11</v>
      </c>
      <c r="C590" s="5">
        <v>527</v>
      </c>
      <c r="F590" s="94">
        <v>526.50069444444205</v>
      </c>
      <c r="G590" s="4">
        <v>527</v>
      </c>
      <c r="I590" s="5"/>
    </row>
    <row r="591" spans="1:9" x14ac:dyDescent="0.2">
      <c r="A591" s="87">
        <f t="shared" si="14"/>
        <v>0.3666666666666667</v>
      </c>
      <c r="B591" s="4">
        <v>11</v>
      </c>
      <c r="C591" s="5">
        <v>528</v>
      </c>
      <c r="F591" s="94">
        <v>527.50069444444205</v>
      </c>
      <c r="G591" s="4">
        <v>528</v>
      </c>
      <c r="I591" s="5"/>
    </row>
    <row r="592" spans="1:9" x14ac:dyDescent="0.2">
      <c r="A592" s="87">
        <f t="shared" si="14"/>
        <v>0.36736111111111108</v>
      </c>
      <c r="B592" s="4">
        <v>11</v>
      </c>
      <c r="C592" s="5">
        <v>529</v>
      </c>
      <c r="F592" s="94">
        <v>528.50069444444205</v>
      </c>
      <c r="G592" s="4">
        <v>529</v>
      </c>
      <c r="I592" s="5"/>
    </row>
    <row r="593" spans="1:9" x14ac:dyDescent="0.2">
      <c r="A593" s="87">
        <f t="shared" si="14"/>
        <v>0.36805555555555558</v>
      </c>
      <c r="B593" s="4">
        <v>11</v>
      </c>
      <c r="C593" s="5">
        <v>530</v>
      </c>
      <c r="F593" s="94">
        <v>529.50069444444205</v>
      </c>
      <c r="G593" s="4">
        <v>530</v>
      </c>
      <c r="I593" s="5"/>
    </row>
    <row r="594" spans="1:9" x14ac:dyDescent="0.2">
      <c r="A594" s="87">
        <f t="shared" si="14"/>
        <v>0.36874999999999997</v>
      </c>
      <c r="B594" s="4">
        <v>11</v>
      </c>
      <c r="C594" s="5">
        <v>531</v>
      </c>
      <c r="F594" s="94">
        <v>530.50069444444205</v>
      </c>
      <c r="G594" s="4">
        <v>531</v>
      </c>
      <c r="I594" s="5"/>
    </row>
    <row r="595" spans="1:9" x14ac:dyDescent="0.2">
      <c r="A595" s="87">
        <f t="shared" si="14"/>
        <v>0.36944444444444446</v>
      </c>
      <c r="B595" s="4">
        <v>11</v>
      </c>
      <c r="C595" s="5">
        <v>532</v>
      </c>
      <c r="F595" s="94">
        <v>531.50069444444205</v>
      </c>
      <c r="G595" s="4">
        <v>532</v>
      </c>
      <c r="I595" s="5"/>
    </row>
    <row r="596" spans="1:9" x14ac:dyDescent="0.2">
      <c r="A596" s="87">
        <f t="shared" si="14"/>
        <v>0.37013888888888885</v>
      </c>
      <c r="B596" s="4">
        <v>11</v>
      </c>
      <c r="C596" s="5">
        <v>533</v>
      </c>
      <c r="F596" s="94">
        <v>532.50069444444205</v>
      </c>
      <c r="G596" s="4">
        <v>533</v>
      </c>
      <c r="I596" s="5"/>
    </row>
    <row r="597" spans="1:9" x14ac:dyDescent="0.2">
      <c r="A597" s="87">
        <f t="shared" si="14"/>
        <v>0.37083333333333335</v>
      </c>
      <c r="B597" s="4">
        <v>11</v>
      </c>
      <c r="C597" s="5">
        <v>534</v>
      </c>
      <c r="F597" s="94">
        <v>533.50069444444205</v>
      </c>
      <c r="G597" s="4">
        <v>534</v>
      </c>
      <c r="I597" s="5"/>
    </row>
    <row r="598" spans="1:9" x14ac:dyDescent="0.2">
      <c r="A598" s="87">
        <f t="shared" si="14"/>
        <v>0.37152777777777773</v>
      </c>
      <c r="B598" s="4">
        <v>11</v>
      </c>
      <c r="C598" s="5">
        <v>535</v>
      </c>
      <c r="F598" s="94">
        <v>534.50069444444205</v>
      </c>
      <c r="G598" s="4">
        <v>535</v>
      </c>
      <c r="I598" s="5"/>
    </row>
    <row r="599" spans="1:9" x14ac:dyDescent="0.2">
      <c r="A599" s="87">
        <f t="shared" si="14"/>
        <v>0.37222222222222223</v>
      </c>
      <c r="B599" s="4">
        <v>11</v>
      </c>
      <c r="C599" s="5">
        <v>536</v>
      </c>
      <c r="F599" s="94">
        <v>535.50069444444205</v>
      </c>
      <c r="G599" s="4">
        <v>536</v>
      </c>
      <c r="I599" s="5"/>
    </row>
    <row r="600" spans="1:9" x14ac:dyDescent="0.2">
      <c r="A600" s="87">
        <f t="shared" si="14"/>
        <v>0.37291666666666662</v>
      </c>
      <c r="B600" s="4">
        <v>11</v>
      </c>
      <c r="C600" s="5">
        <v>537</v>
      </c>
      <c r="F600" s="94">
        <v>536.50069444444205</v>
      </c>
      <c r="G600" s="4">
        <v>537</v>
      </c>
      <c r="I600" s="5"/>
    </row>
    <row r="601" spans="1:9" x14ac:dyDescent="0.2">
      <c r="A601" s="87">
        <f t="shared" si="14"/>
        <v>0.37361111111111112</v>
      </c>
      <c r="B601" s="4">
        <v>11</v>
      </c>
      <c r="C601" s="5">
        <v>538</v>
      </c>
      <c r="F601" s="94">
        <v>537.50069444444205</v>
      </c>
      <c r="G601" s="4">
        <v>538</v>
      </c>
      <c r="I601" s="5"/>
    </row>
    <row r="602" spans="1:9" x14ac:dyDescent="0.2">
      <c r="A602" s="87">
        <f t="shared" si="14"/>
        <v>0.3743055555555555</v>
      </c>
      <c r="B602" s="4">
        <v>11</v>
      </c>
      <c r="C602" s="5">
        <v>539</v>
      </c>
      <c r="F602" s="94">
        <v>538.50069444444205</v>
      </c>
      <c r="G602" s="4">
        <v>539</v>
      </c>
      <c r="I602" s="5"/>
    </row>
    <row r="603" spans="1:9" x14ac:dyDescent="0.2">
      <c r="A603" s="87">
        <f t="shared" si="14"/>
        <v>0.375</v>
      </c>
      <c r="B603" s="4">
        <v>11</v>
      </c>
      <c r="C603" s="5">
        <v>540</v>
      </c>
      <c r="F603" s="94">
        <v>539.50069444444205</v>
      </c>
      <c r="G603" s="4">
        <v>540</v>
      </c>
      <c r="I603" s="5"/>
    </row>
    <row r="604" spans="1:9" x14ac:dyDescent="0.2">
      <c r="A604" s="87">
        <f t="shared" si="14"/>
        <v>0.3756944444444445</v>
      </c>
      <c r="B604" s="4">
        <v>11</v>
      </c>
      <c r="C604" s="5">
        <v>541</v>
      </c>
      <c r="F604" s="94">
        <v>540.50069444444205</v>
      </c>
      <c r="G604" s="4">
        <v>541</v>
      </c>
      <c r="I604" s="5"/>
    </row>
    <row r="605" spans="1:9" x14ac:dyDescent="0.2">
      <c r="A605" s="87">
        <f t="shared" si="14"/>
        <v>0.37638888888888888</v>
      </c>
      <c r="B605" s="4">
        <v>11</v>
      </c>
      <c r="C605" s="5">
        <v>542</v>
      </c>
      <c r="F605" s="94">
        <v>541.50069444444205</v>
      </c>
      <c r="G605" s="4">
        <v>542</v>
      </c>
      <c r="I605" s="5"/>
    </row>
    <row r="606" spans="1:9" x14ac:dyDescent="0.2">
      <c r="A606" s="87">
        <f t="shared" si="14"/>
        <v>0.37708333333333338</v>
      </c>
      <c r="B606" s="4">
        <v>11</v>
      </c>
      <c r="C606" s="5">
        <v>543</v>
      </c>
      <c r="F606" s="94">
        <v>542.50069444444205</v>
      </c>
      <c r="G606" s="4">
        <v>543</v>
      </c>
      <c r="I606" s="5"/>
    </row>
    <row r="607" spans="1:9" x14ac:dyDescent="0.2">
      <c r="A607" s="87">
        <f t="shared" si="14"/>
        <v>0.37777777777777777</v>
      </c>
      <c r="B607" s="4">
        <v>11</v>
      </c>
      <c r="C607" s="5">
        <v>544</v>
      </c>
      <c r="F607" s="94">
        <v>543.50069444444205</v>
      </c>
      <c r="G607" s="4">
        <v>544</v>
      </c>
      <c r="I607" s="5"/>
    </row>
    <row r="608" spans="1:9" x14ac:dyDescent="0.2">
      <c r="A608" s="87">
        <f t="shared" si="14"/>
        <v>0.37847222222222227</v>
      </c>
      <c r="B608" s="4">
        <v>11</v>
      </c>
      <c r="C608" s="5">
        <v>545</v>
      </c>
      <c r="F608" s="94">
        <v>544.50069444444205</v>
      </c>
      <c r="G608" s="4">
        <v>545</v>
      </c>
      <c r="I608" s="5"/>
    </row>
    <row r="609" spans="1:9" x14ac:dyDescent="0.2">
      <c r="A609" s="87">
        <f t="shared" si="14"/>
        <v>0.37916666666666665</v>
      </c>
      <c r="B609" s="4">
        <v>11</v>
      </c>
      <c r="C609" s="5">
        <v>546</v>
      </c>
      <c r="F609" s="94">
        <v>545.50069444444205</v>
      </c>
      <c r="G609" s="4">
        <v>546</v>
      </c>
      <c r="I609" s="5"/>
    </row>
    <row r="610" spans="1:9" x14ac:dyDescent="0.2">
      <c r="A610" s="87">
        <f t="shared" si="14"/>
        <v>0.37986111111111115</v>
      </c>
      <c r="B610" s="4">
        <v>11</v>
      </c>
      <c r="C610" s="5">
        <v>547</v>
      </c>
      <c r="F610" s="94">
        <v>546.50069444444205</v>
      </c>
      <c r="G610" s="4">
        <v>547</v>
      </c>
      <c r="I610" s="5"/>
    </row>
    <row r="611" spans="1:9" x14ac:dyDescent="0.2">
      <c r="A611" s="87">
        <f t="shared" si="14"/>
        <v>0.38055555555555554</v>
      </c>
      <c r="B611" s="4">
        <v>11</v>
      </c>
      <c r="C611" s="5">
        <v>548</v>
      </c>
      <c r="F611" s="94">
        <v>547.50069444444205</v>
      </c>
      <c r="G611" s="4">
        <v>548</v>
      </c>
      <c r="I611" s="5"/>
    </row>
    <row r="612" spans="1:9" x14ac:dyDescent="0.2">
      <c r="A612" s="87">
        <f t="shared" si="14"/>
        <v>0.38125000000000003</v>
      </c>
      <c r="B612" s="4">
        <v>11</v>
      </c>
      <c r="C612" s="5">
        <v>549</v>
      </c>
      <c r="F612" s="94">
        <v>548.50069444444205</v>
      </c>
      <c r="G612" s="4">
        <v>549</v>
      </c>
      <c r="I612" s="5"/>
    </row>
    <row r="613" spans="1:9" x14ac:dyDescent="0.2">
      <c r="A613" s="87">
        <f t="shared" si="14"/>
        <v>0.38194444444444442</v>
      </c>
      <c r="B613" s="4">
        <v>11</v>
      </c>
      <c r="C613" s="5">
        <v>550</v>
      </c>
      <c r="F613" s="94">
        <v>549.50069444444205</v>
      </c>
      <c r="G613" s="4">
        <v>550</v>
      </c>
      <c r="I613" s="5"/>
    </row>
    <row r="614" spans="1:9" x14ac:dyDescent="0.2">
      <c r="A614" s="87">
        <f t="shared" si="14"/>
        <v>0.38263888888888892</v>
      </c>
      <c r="B614" s="4">
        <v>11</v>
      </c>
      <c r="C614" s="5">
        <v>551</v>
      </c>
      <c r="F614" s="94">
        <v>550.50069444444205</v>
      </c>
      <c r="G614" s="4">
        <v>551</v>
      </c>
      <c r="I614" s="5"/>
    </row>
    <row r="615" spans="1:9" x14ac:dyDescent="0.2">
      <c r="A615" s="87">
        <f t="shared" si="14"/>
        <v>0.3833333333333333</v>
      </c>
      <c r="B615" s="4">
        <v>11</v>
      </c>
      <c r="C615" s="5">
        <v>552</v>
      </c>
      <c r="F615" s="94">
        <v>551.50069444444205</v>
      </c>
      <c r="G615" s="4">
        <v>552</v>
      </c>
      <c r="I615" s="5"/>
    </row>
    <row r="616" spans="1:9" x14ac:dyDescent="0.2">
      <c r="A616" s="87">
        <f t="shared" si="14"/>
        <v>0.3840277777777778</v>
      </c>
      <c r="B616" s="4">
        <v>11</v>
      </c>
      <c r="C616" s="5">
        <v>553</v>
      </c>
      <c r="F616" s="94">
        <v>552.50069444444205</v>
      </c>
      <c r="G616" s="4">
        <v>553</v>
      </c>
      <c r="I616" s="5"/>
    </row>
    <row r="617" spans="1:9" x14ac:dyDescent="0.2">
      <c r="A617" s="87">
        <f t="shared" si="14"/>
        <v>0.38472222222222219</v>
      </c>
      <c r="B617" s="4">
        <v>11</v>
      </c>
      <c r="C617" s="5">
        <v>554</v>
      </c>
      <c r="F617" s="94">
        <v>553.50069444444205</v>
      </c>
      <c r="G617" s="4">
        <v>554</v>
      </c>
      <c r="I617" s="5"/>
    </row>
    <row r="618" spans="1:9" x14ac:dyDescent="0.2">
      <c r="A618" s="87">
        <f t="shared" si="14"/>
        <v>0.38541666666666669</v>
      </c>
      <c r="B618" s="4">
        <v>11</v>
      </c>
      <c r="C618" s="5">
        <v>555</v>
      </c>
      <c r="F618" s="94">
        <v>554.50069444444205</v>
      </c>
      <c r="G618" s="4">
        <v>555</v>
      </c>
      <c r="I618" s="5"/>
    </row>
    <row r="619" spans="1:9" x14ac:dyDescent="0.2">
      <c r="A619" s="87">
        <f t="shared" si="14"/>
        <v>0.38611111111111113</v>
      </c>
      <c r="B619" s="4">
        <v>11</v>
      </c>
      <c r="C619" s="5">
        <v>556</v>
      </c>
      <c r="F619" s="94">
        <v>555.50069444444205</v>
      </c>
      <c r="G619" s="4">
        <v>556</v>
      </c>
      <c r="I619" s="5"/>
    </row>
    <row r="620" spans="1:9" x14ac:dyDescent="0.2">
      <c r="A620" s="87">
        <f t="shared" si="14"/>
        <v>0.38680555555555557</v>
      </c>
      <c r="B620" s="4">
        <v>11</v>
      </c>
      <c r="C620" s="5">
        <v>557</v>
      </c>
      <c r="F620" s="94">
        <v>556.50069444444205</v>
      </c>
      <c r="G620" s="4">
        <v>557</v>
      </c>
      <c r="I620" s="5"/>
    </row>
    <row r="621" spans="1:9" x14ac:dyDescent="0.2">
      <c r="A621" s="87">
        <f t="shared" si="14"/>
        <v>0.38750000000000001</v>
      </c>
      <c r="B621" s="4">
        <v>11</v>
      </c>
      <c r="C621" s="5">
        <v>558</v>
      </c>
      <c r="F621" s="94">
        <v>557.50069444444205</v>
      </c>
      <c r="G621" s="4">
        <v>558</v>
      </c>
      <c r="I621" s="5"/>
    </row>
    <row r="622" spans="1:9" x14ac:dyDescent="0.2">
      <c r="A622" s="87">
        <f t="shared" si="14"/>
        <v>0.38819444444444445</v>
      </c>
      <c r="B622" s="4">
        <v>11</v>
      </c>
      <c r="C622" s="5">
        <v>559</v>
      </c>
      <c r="F622" s="94">
        <v>558.50069444444205</v>
      </c>
      <c r="G622" s="4">
        <v>559</v>
      </c>
      <c r="I622" s="5"/>
    </row>
    <row r="623" spans="1:9" x14ac:dyDescent="0.2">
      <c r="A623" s="87">
        <f t="shared" si="14"/>
        <v>0.3888888888888889</v>
      </c>
      <c r="B623" s="4">
        <v>11</v>
      </c>
      <c r="C623" s="5">
        <v>560</v>
      </c>
      <c r="F623" s="94">
        <v>559.50069444444205</v>
      </c>
      <c r="G623" s="4">
        <v>560</v>
      </c>
      <c r="I623" s="5"/>
    </row>
    <row r="624" spans="1:9" x14ac:dyDescent="0.2">
      <c r="A624" s="87">
        <f t="shared" si="14"/>
        <v>0.38958333333333334</v>
      </c>
      <c r="B624" s="4">
        <v>11</v>
      </c>
      <c r="C624" s="5">
        <v>561</v>
      </c>
      <c r="F624" s="94">
        <v>560.50069444444205</v>
      </c>
      <c r="G624" s="4">
        <v>561</v>
      </c>
      <c r="I624" s="5"/>
    </row>
    <row r="625" spans="1:9" x14ac:dyDescent="0.2">
      <c r="A625" s="87">
        <f t="shared" si="14"/>
        <v>0.39027777777777778</v>
      </c>
      <c r="B625" s="4">
        <v>11</v>
      </c>
      <c r="C625" s="5">
        <v>562</v>
      </c>
      <c r="F625" s="94">
        <v>561.50069444444205</v>
      </c>
      <c r="G625" s="4">
        <v>562</v>
      </c>
      <c r="I625" s="5"/>
    </row>
    <row r="626" spans="1:9" x14ac:dyDescent="0.2">
      <c r="A626" s="87">
        <f t="shared" si="14"/>
        <v>0.39097222222222222</v>
      </c>
      <c r="B626" s="4">
        <v>11</v>
      </c>
      <c r="C626" s="5">
        <v>563</v>
      </c>
      <c r="F626" s="94">
        <v>562.50069444444205</v>
      </c>
      <c r="G626" s="4">
        <v>563</v>
      </c>
      <c r="I626" s="5"/>
    </row>
    <row r="627" spans="1:9" x14ac:dyDescent="0.2">
      <c r="A627" s="87">
        <f t="shared" si="14"/>
        <v>0.39166666666666666</v>
      </c>
      <c r="B627" s="4">
        <v>11</v>
      </c>
      <c r="C627" s="5">
        <v>564</v>
      </c>
      <c r="F627" s="94">
        <v>563.50069444444205</v>
      </c>
      <c r="G627" s="4">
        <v>564</v>
      </c>
      <c r="I627" s="5"/>
    </row>
    <row r="628" spans="1:9" x14ac:dyDescent="0.2">
      <c r="A628" s="87">
        <f t="shared" si="14"/>
        <v>0.3923611111111111</v>
      </c>
      <c r="B628" s="4">
        <v>11</v>
      </c>
      <c r="C628" s="5">
        <v>565</v>
      </c>
      <c r="F628" s="94">
        <v>564.50069444444205</v>
      </c>
      <c r="G628" s="4">
        <v>565</v>
      </c>
      <c r="I628" s="5"/>
    </row>
    <row r="629" spans="1:9" x14ac:dyDescent="0.2">
      <c r="A629" s="87">
        <f t="shared" si="14"/>
        <v>0.39305555555555555</v>
      </c>
      <c r="B629" s="4">
        <v>11</v>
      </c>
      <c r="C629" s="5">
        <v>566</v>
      </c>
      <c r="F629" s="94">
        <v>565.50069444444205</v>
      </c>
      <c r="G629" s="4">
        <v>566</v>
      </c>
      <c r="I629" s="5"/>
    </row>
    <row r="630" spans="1:9" x14ac:dyDescent="0.2">
      <c r="A630" s="87">
        <f t="shared" si="14"/>
        <v>0.39374999999999999</v>
      </c>
      <c r="B630" s="4">
        <v>11</v>
      </c>
      <c r="C630" s="5">
        <v>567</v>
      </c>
      <c r="F630" s="94">
        <v>566.50069444444205</v>
      </c>
      <c r="G630" s="4">
        <v>567</v>
      </c>
      <c r="I630" s="5"/>
    </row>
    <row r="631" spans="1:9" x14ac:dyDescent="0.2">
      <c r="A631" s="87">
        <f t="shared" si="14"/>
        <v>0.39444444444444443</v>
      </c>
      <c r="B631" s="4">
        <v>11</v>
      </c>
      <c r="C631" s="5">
        <v>568</v>
      </c>
      <c r="F631" s="94">
        <v>567.50069444444205</v>
      </c>
      <c r="G631" s="4">
        <v>568</v>
      </c>
      <c r="I631" s="5"/>
    </row>
    <row r="632" spans="1:9" x14ac:dyDescent="0.2">
      <c r="A632" s="87">
        <f t="shared" si="14"/>
        <v>0.39513888888888887</v>
      </c>
      <c r="B632" s="4">
        <v>11</v>
      </c>
      <c r="C632" s="5">
        <v>569</v>
      </c>
      <c r="F632" s="94">
        <v>568.50069444444205</v>
      </c>
      <c r="G632" s="4">
        <v>569</v>
      </c>
      <c r="I632" s="5"/>
    </row>
    <row r="633" spans="1:9" x14ac:dyDescent="0.2">
      <c r="A633" s="87">
        <f t="shared" si="14"/>
        <v>0.39583333333333331</v>
      </c>
      <c r="B633" s="4">
        <v>11</v>
      </c>
      <c r="C633" s="5">
        <v>570</v>
      </c>
      <c r="F633" s="94">
        <v>569.50069444444205</v>
      </c>
      <c r="G633" s="4">
        <v>570</v>
      </c>
      <c r="I633" s="5"/>
    </row>
    <row r="634" spans="1:9" x14ac:dyDescent="0.2">
      <c r="A634" s="87">
        <f t="shared" si="14"/>
        <v>0.39652777777777781</v>
      </c>
      <c r="B634" s="4">
        <v>11</v>
      </c>
      <c r="C634" s="5">
        <v>571</v>
      </c>
      <c r="F634" s="94">
        <v>570.50069444444205</v>
      </c>
      <c r="G634" s="4">
        <v>571</v>
      </c>
      <c r="I634" s="5"/>
    </row>
    <row r="635" spans="1:9" x14ac:dyDescent="0.2">
      <c r="A635" s="87">
        <f t="shared" si="14"/>
        <v>0.3972222222222222</v>
      </c>
      <c r="B635" s="4">
        <v>11</v>
      </c>
      <c r="C635" s="5">
        <v>572</v>
      </c>
      <c r="F635" s="94">
        <v>571.50069444444205</v>
      </c>
      <c r="G635" s="4">
        <v>572</v>
      </c>
      <c r="I635" s="5"/>
    </row>
    <row r="636" spans="1:9" x14ac:dyDescent="0.2">
      <c r="A636" s="87">
        <f t="shared" si="14"/>
        <v>0.3979166666666667</v>
      </c>
      <c r="B636" s="4">
        <v>11</v>
      </c>
      <c r="C636" s="5">
        <v>573</v>
      </c>
      <c r="F636" s="94">
        <v>572.50069444444205</v>
      </c>
      <c r="G636" s="4">
        <v>573</v>
      </c>
      <c r="I636" s="5"/>
    </row>
    <row r="637" spans="1:9" x14ac:dyDescent="0.2">
      <c r="A637" s="87">
        <f t="shared" si="14"/>
        <v>0.39861111111111108</v>
      </c>
      <c r="B637" s="4">
        <v>11</v>
      </c>
      <c r="C637" s="5">
        <v>574</v>
      </c>
      <c r="F637" s="94">
        <v>573.50069444444205</v>
      </c>
      <c r="G637" s="4">
        <v>574</v>
      </c>
      <c r="I637" s="5"/>
    </row>
    <row r="638" spans="1:9" x14ac:dyDescent="0.2">
      <c r="A638" s="87">
        <f t="shared" si="14"/>
        <v>0.39930555555555558</v>
      </c>
      <c r="B638" s="4">
        <v>11</v>
      </c>
      <c r="C638" s="5">
        <v>575</v>
      </c>
      <c r="F638" s="94">
        <v>574.50069444444205</v>
      </c>
      <c r="G638" s="4">
        <v>575</v>
      </c>
      <c r="I638" s="5"/>
    </row>
    <row r="639" spans="1:9" x14ac:dyDescent="0.2">
      <c r="A639" s="87">
        <f t="shared" ref="A639:A702" si="15">C639/60/24</f>
        <v>0.39999999999999997</v>
      </c>
      <c r="B639" s="4">
        <v>11</v>
      </c>
      <c r="C639" s="5">
        <v>576</v>
      </c>
      <c r="F639" s="94">
        <v>575.50069444444205</v>
      </c>
      <c r="G639" s="4">
        <v>576</v>
      </c>
      <c r="I639" s="5"/>
    </row>
    <row r="640" spans="1:9" x14ac:dyDescent="0.2">
      <c r="A640" s="87">
        <f t="shared" si="15"/>
        <v>0.40069444444444446</v>
      </c>
      <c r="B640" s="4">
        <v>11</v>
      </c>
      <c r="C640" s="5">
        <v>577</v>
      </c>
      <c r="F640" s="94">
        <v>576.50069444444205</v>
      </c>
      <c r="G640" s="4">
        <v>577</v>
      </c>
      <c r="I640" s="5"/>
    </row>
    <row r="641" spans="1:9" x14ac:dyDescent="0.2">
      <c r="A641" s="87">
        <f t="shared" si="15"/>
        <v>0.40138888888888885</v>
      </c>
      <c r="B641" s="4">
        <v>11</v>
      </c>
      <c r="C641" s="5">
        <v>578</v>
      </c>
      <c r="F641" s="94">
        <v>577.50069444444205</v>
      </c>
      <c r="G641" s="4">
        <v>578</v>
      </c>
      <c r="I641" s="5"/>
    </row>
    <row r="642" spans="1:9" x14ac:dyDescent="0.2">
      <c r="A642" s="87">
        <f t="shared" si="15"/>
        <v>0.40208333333333335</v>
      </c>
      <c r="B642" s="4">
        <v>11</v>
      </c>
      <c r="C642" s="5">
        <v>579</v>
      </c>
      <c r="F642" s="94">
        <v>578.50069444444205</v>
      </c>
      <c r="G642" s="4">
        <v>579</v>
      </c>
      <c r="I642" s="5"/>
    </row>
    <row r="643" spans="1:9" x14ac:dyDescent="0.2">
      <c r="A643" s="87">
        <f t="shared" si="15"/>
        <v>0.40277777777777773</v>
      </c>
      <c r="B643" s="4">
        <v>11</v>
      </c>
      <c r="C643" s="5">
        <v>580</v>
      </c>
      <c r="F643" s="94">
        <v>579.50069444444205</v>
      </c>
      <c r="G643" s="4">
        <v>580</v>
      </c>
      <c r="I643" s="5"/>
    </row>
    <row r="644" spans="1:9" x14ac:dyDescent="0.2">
      <c r="A644" s="87">
        <f t="shared" si="15"/>
        <v>0.40347222222222223</v>
      </c>
      <c r="B644" s="4">
        <v>11</v>
      </c>
      <c r="C644" s="5">
        <v>581</v>
      </c>
      <c r="F644" s="94">
        <v>580.50069444444205</v>
      </c>
      <c r="G644" s="4">
        <v>581</v>
      </c>
      <c r="I644" s="5"/>
    </row>
    <row r="645" spans="1:9" x14ac:dyDescent="0.2">
      <c r="A645" s="87">
        <f t="shared" si="15"/>
        <v>0.40416666666666662</v>
      </c>
      <c r="B645" s="4">
        <v>11</v>
      </c>
      <c r="C645" s="5">
        <v>582</v>
      </c>
      <c r="F645" s="94">
        <v>581.50069444444205</v>
      </c>
      <c r="G645" s="4">
        <v>582</v>
      </c>
      <c r="I645" s="5"/>
    </row>
    <row r="646" spans="1:9" x14ac:dyDescent="0.2">
      <c r="A646" s="87">
        <f t="shared" si="15"/>
        <v>0.40486111111111112</v>
      </c>
      <c r="B646" s="4">
        <v>11</v>
      </c>
      <c r="C646" s="5">
        <v>583</v>
      </c>
      <c r="F646" s="94">
        <v>582.50069444444205</v>
      </c>
      <c r="G646" s="4">
        <v>583</v>
      </c>
      <c r="I646" s="5"/>
    </row>
    <row r="647" spans="1:9" x14ac:dyDescent="0.2">
      <c r="A647" s="87">
        <f t="shared" si="15"/>
        <v>0.4055555555555555</v>
      </c>
      <c r="B647" s="4">
        <v>11</v>
      </c>
      <c r="C647" s="5">
        <v>584</v>
      </c>
      <c r="F647" s="94">
        <v>583.50069444444205</v>
      </c>
      <c r="G647" s="4">
        <v>584</v>
      </c>
      <c r="I647" s="5"/>
    </row>
    <row r="648" spans="1:9" x14ac:dyDescent="0.2">
      <c r="A648" s="87">
        <f t="shared" si="15"/>
        <v>0.40625</v>
      </c>
      <c r="B648" s="4">
        <v>11</v>
      </c>
      <c r="C648" s="5">
        <v>585</v>
      </c>
      <c r="F648" s="94">
        <v>584.50069444444205</v>
      </c>
      <c r="G648" s="4">
        <v>585</v>
      </c>
      <c r="I648" s="5"/>
    </row>
    <row r="649" spans="1:9" x14ac:dyDescent="0.2">
      <c r="A649" s="87">
        <f t="shared" si="15"/>
        <v>0.4069444444444445</v>
      </c>
      <c r="B649" s="4">
        <v>11</v>
      </c>
      <c r="C649" s="5">
        <v>586</v>
      </c>
      <c r="F649" s="94">
        <v>585.50069444444205</v>
      </c>
      <c r="G649" s="4">
        <v>586</v>
      </c>
      <c r="I649" s="5"/>
    </row>
    <row r="650" spans="1:9" x14ac:dyDescent="0.2">
      <c r="A650" s="87">
        <f t="shared" si="15"/>
        <v>0.40763888888888888</v>
      </c>
      <c r="B650" s="4">
        <v>11</v>
      </c>
      <c r="C650" s="5">
        <v>587</v>
      </c>
      <c r="F650" s="94">
        <v>586.50069444444205</v>
      </c>
      <c r="G650" s="4">
        <v>587</v>
      </c>
      <c r="I650" s="5"/>
    </row>
    <row r="651" spans="1:9" x14ac:dyDescent="0.2">
      <c r="A651" s="87">
        <f t="shared" si="15"/>
        <v>0.40833333333333338</v>
      </c>
      <c r="B651" s="4">
        <v>11</v>
      </c>
      <c r="C651" s="5">
        <v>588</v>
      </c>
      <c r="F651" s="94">
        <v>587.50069444444205</v>
      </c>
      <c r="G651" s="4">
        <v>588</v>
      </c>
      <c r="I651" s="5"/>
    </row>
    <row r="652" spans="1:9" x14ac:dyDescent="0.2">
      <c r="A652" s="87">
        <f t="shared" si="15"/>
        <v>0.40902777777777777</v>
      </c>
      <c r="B652" s="4">
        <v>11</v>
      </c>
      <c r="C652" s="5">
        <v>589</v>
      </c>
      <c r="F652" s="94">
        <v>588.50069444444205</v>
      </c>
      <c r="G652" s="4">
        <v>589</v>
      </c>
      <c r="I652" s="5"/>
    </row>
    <row r="653" spans="1:9" x14ac:dyDescent="0.2">
      <c r="A653" s="87">
        <f t="shared" si="15"/>
        <v>0.40972222222222227</v>
      </c>
      <c r="B653" s="4">
        <v>11</v>
      </c>
      <c r="C653" s="5">
        <v>590</v>
      </c>
      <c r="F653" s="94">
        <v>589.50069444444205</v>
      </c>
      <c r="G653" s="4">
        <v>590</v>
      </c>
      <c r="I653" s="5"/>
    </row>
    <row r="654" spans="1:9" x14ac:dyDescent="0.2">
      <c r="A654" s="87">
        <f t="shared" si="15"/>
        <v>0.41041666666666665</v>
      </c>
      <c r="B654" s="4">
        <v>11</v>
      </c>
      <c r="C654" s="5">
        <v>591</v>
      </c>
      <c r="F654" s="94">
        <v>590.50069444444205</v>
      </c>
      <c r="G654" s="4">
        <v>591</v>
      </c>
      <c r="I654" s="5"/>
    </row>
    <row r="655" spans="1:9" x14ac:dyDescent="0.2">
      <c r="A655" s="87">
        <f t="shared" si="15"/>
        <v>0.41111111111111115</v>
      </c>
      <c r="B655" s="4">
        <v>11</v>
      </c>
      <c r="C655" s="5">
        <v>592</v>
      </c>
      <c r="F655" s="94">
        <v>591.50069444444205</v>
      </c>
      <c r="G655" s="4">
        <v>592</v>
      </c>
      <c r="I655" s="5"/>
    </row>
    <row r="656" spans="1:9" x14ac:dyDescent="0.2">
      <c r="A656" s="87">
        <f t="shared" si="15"/>
        <v>0.41180555555555554</v>
      </c>
      <c r="B656" s="4">
        <v>11</v>
      </c>
      <c r="C656" s="5">
        <v>593</v>
      </c>
      <c r="F656" s="94">
        <v>592.50069444444205</v>
      </c>
      <c r="G656" s="4">
        <v>593</v>
      </c>
      <c r="I656" s="5"/>
    </row>
    <row r="657" spans="1:9" x14ac:dyDescent="0.2">
      <c r="A657" s="87">
        <f t="shared" si="15"/>
        <v>0.41250000000000003</v>
      </c>
      <c r="B657" s="4">
        <v>11</v>
      </c>
      <c r="C657" s="5">
        <v>594</v>
      </c>
      <c r="F657" s="94">
        <v>593.50069444444205</v>
      </c>
      <c r="G657" s="4">
        <v>594</v>
      </c>
      <c r="I657" s="5"/>
    </row>
    <row r="658" spans="1:9" x14ac:dyDescent="0.2">
      <c r="A658" s="87">
        <f t="shared" si="15"/>
        <v>0.41319444444444442</v>
      </c>
      <c r="B658" s="4">
        <v>11</v>
      </c>
      <c r="C658" s="5">
        <v>595</v>
      </c>
      <c r="F658" s="94">
        <v>594.50069444444205</v>
      </c>
      <c r="G658" s="4">
        <v>595</v>
      </c>
      <c r="I658" s="5"/>
    </row>
    <row r="659" spans="1:9" x14ac:dyDescent="0.2">
      <c r="A659" s="87">
        <f t="shared" si="15"/>
        <v>0.41388888888888892</v>
      </c>
      <c r="B659" s="4">
        <v>11</v>
      </c>
      <c r="C659" s="5">
        <v>596</v>
      </c>
      <c r="F659" s="94">
        <v>595.50069444444205</v>
      </c>
      <c r="G659" s="4">
        <v>596</v>
      </c>
      <c r="I659" s="5"/>
    </row>
    <row r="660" spans="1:9" x14ac:dyDescent="0.2">
      <c r="A660" s="87">
        <f t="shared" si="15"/>
        <v>0.4145833333333333</v>
      </c>
      <c r="B660" s="4">
        <v>11</v>
      </c>
      <c r="C660" s="5">
        <v>597</v>
      </c>
      <c r="F660" s="94">
        <v>596.50069444444102</v>
      </c>
      <c r="G660" s="4">
        <v>597</v>
      </c>
      <c r="I660" s="5"/>
    </row>
    <row r="661" spans="1:9" x14ac:dyDescent="0.2">
      <c r="A661" s="87">
        <f t="shared" si="15"/>
        <v>0.4152777777777778</v>
      </c>
      <c r="B661" s="4">
        <v>11</v>
      </c>
      <c r="C661" s="5">
        <v>598</v>
      </c>
      <c r="F661" s="94">
        <v>597.50069444444102</v>
      </c>
      <c r="G661" s="4">
        <v>598</v>
      </c>
      <c r="I661" s="5"/>
    </row>
    <row r="662" spans="1:9" x14ac:dyDescent="0.2">
      <c r="A662" s="87">
        <f t="shared" si="15"/>
        <v>0.41597222222222219</v>
      </c>
      <c r="B662" s="4">
        <v>11</v>
      </c>
      <c r="C662" s="5">
        <v>599</v>
      </c>
      <c r="F662" s="94">
        <v>598.50069444444102</v>
      </c>
      <c r="G662" s="4">
        <v>599</v>
      </c>
      <c r="I662" s="5"/>
    </row>
    <row r="663" spans="1:9" x14ac:dyDescent="0.2">
      <c r="A663" s="87">
        <f t="shared" si="15"/>
        <v>0.41666666666666669</v>
      </c>
      <c r="B663" s="4">
        <v>11</v>
      </c>
      <c r="C663" s="5">
        <v>600</v>
      </c>
      <c r="F663" s="94">
        <v>599.50069444444102</v>
      </c>
      <c r="G663" s="4">
        <v>600</v>
      </c>
      <c r="I663" s="5"/>
    </row>
    <row r="664" spans="1:9" x14ac:dyDescent="0.2">
      <c r="A664" s="87">
        <f t="shared" si="15"/>
        <v>0.41736111111111113</v>
      </c>
      <c r="B664" s="4">
        <v>11</v>
      </c>
      <c r="C664" s="5">
        <v>601</v>
      </c>
      <c r="F664" s="94">
        <v>600.50069444444102</v>
      </c>
      <c r="G664" s="4">
        <v>601</v>
      </c>
      <c r="I664" s="5"/>
    </row>
    <row r="665" spans="1:9" x14ac:dyDescent="0.2">
      <c r="A665" s="87">
        <f t="shared" si="15"/>
        <v>0.41805555555555557</v>
      </c>
      <c r="B665" s="4">
        <v>11</v>
      </c>
      <c r="C665" s="5">
        <v>602</v>
      </c>
      <c r="F665" s="94">
        <v>601.50069444444102</v>
      </c>
      <c r="G665" s="4">
        <v>602</v>
      </c>
      <c r="I665" s="5"/>
    </row>
    <row r="666" spans="1:9" x14ac:dyDescent="0.2">
      <c r="A666" s="87">
        <f t="shared" si="15"/>
        <v>0.41875000000000001</v>
      </c>
      <c r="B666" s="4">
        <v>11</v>
      </c>
      <c r="C666" s="5">
        <v>603</v>
      </c>
      <c r="F666" s="94">
        <v>602.50069444444102</v>
      </c>
      <c r="G666" s="4">
        <v>603</v>
      </c>
      <c r="I666" s="5"/>
    </row>
    <row r="667" spans="1:9" x14ac:dyDescent="0.2">
      <c r="A667" s="87">
        <f t="shared" si="15"/>
        <v>0.41944444444444445</v>
      </c>
      <c r="B667" s="4">
        <v>11</v>
      </c>
      <c r="C667" s="5">
        <v>604</v>
      </c>
      <c r="F667" s="94">
        <v>603.50069444444102</v>
      </c>
      <c r="G667" s="4">
        <v>604</v>
      </c>
      <c r="I667" s="5"/>
    </row>
    <row r="668" spans="1:9" x14ac:dyDescent="0.2">
      <c r="A668" s="87">
        <f t="shared" si="15"/>
        <v>0.4201388888888889</v>
      </c>
      <c r="B668" s="4">
        <v>11</v>
      </c>
      <c r="C668" s="5">
        <v>605</v>
      </c>
      <c r="F668" s="94">
        <v>604.50069444444102</v>
      </c>
      <c r="G668" s="4">
        <v>605</v>
      </c>
      <c r="I668" s="5"/>
    </row>
    <row r="669" spans="1:9" x14ac:dyDescent="0.2">
      <c r="A669" s="87">
        <f t="shared" si="15"/>
        <v>0.42083333333333334</v>
      </c>
      <c r="B669" s="4">
        <v>11</v>
      </c>
      <c r="C669" s="5">
        <v>606</v>
      </c>
      <c r="F669" s="94">
        <v>605.50069444444102</v>
      </c>
      <c r="G669" s="4">
        <v>606</v>
      </c>
      <c r="I669" s="5"/>
    </row>
    <row r="670" spans="1:9" x14ac:dyDescent="0.2">
      <c r="A670" s="87">
        <f t="shared" si="15"/>
        <v>0.42152777777777778</v>
      </c>
      <c r="B670" s="4">
        <v>11</v>
      </c>
      <c r="C670" s="5">
        <v>607</v>
      </c>
      <c r="F670" s="94">
        <v>606.50069444444102</v>
      </c>
      <c r="G670" s="4">
        <v>607</v>
      </c>
      <c r="I670" s="5"/>
    </row>
    <row r="671" spans="1:9" x14ac:dyDescent="0.2">
      <c r="A671" s="87">
        <f t="shared" si="15"/>
        <v>0.42222222222222222</v>
      </c>
      <c r="B671" s="4">
        <v>11</v>
      </c>
      <c r="C671" s="5">
        <v>608</v>
      </c>
      <c r="F671" s="94">
        <v>607.50069444444102</v>
      </c>
      <c r="G671" s="4">
        <v>608</v>
      </c>
      <c r="I671" s="5"/>
    </row>
    <row r="672" spans="1:9" x14ac:dyDescent="0.2">
      <c r="A672" s="87">
        <f t="shared" si="15"/>
        <v>0.42291666666666666</v>
      </c>
      <c r="B672" s="4">
        <v>11</v>
      </c>
      <c r="C672" s="5">
        <v>609</v>
      </c>
      <c r="F672" s="94">
        <v>608.50069444444102</v>
      </c>
      <c r="G672" s="4">
        <v>609</v>
      </c>
      <c r="I672" s="5"/>
    </row>
    <row r="673" spans="1:9" x14ac:dyDescent="0.2">
      <c r="A673" s="87">
        <f t="shared" si="15"/>
        <v>0.4236111111111111</v>
      </c>
      <c r="B673" s="4">
        <v>11</v>
      </c>
      <c r="C673" s="5">
        <v>610</v>
      </c>
      <c r="F673" s="94">
        <v>609.50069444444102</v>
      </c>
      <c r="G673" s="4">
        <v>610</v>
      </c>
      <c r="I673" s="5"/>
    </row>
    <row r="674" spans="1:9" x14ac:dyDescent="0.2">
      <c r="A674" s="87">
        <f t="shared" si="15"/>
        <v>0.42430555555555555</v>
      </c>
      <c r="B674" s="4">
        <v>11</v>
      </c>
      <c r="C674" s="5">
        <v>611</v>
      </c>
      <c r="F674" s="94">
        <v>610.50069444444102</v>
      </c>
      <c r="G674" s="4">
        <v>611</v>
      </c>
      <c r="I674" s="5"/>
    </row>
    <row r="675" spans="1:9" x14ac:dyDescent="0.2">
      <c r="A675" s="87">
        <f t="shared" si="15"/>
        <v>0.42499999999999999</v>
      </c>
      <c r="B675" s="4">
        <v>11</v>
      </c>
      <c r="C675" s="5">
        <v>612</v>
      </c>
      <c r="F675" s="94">
        <v>611.50069444444102</v>
      </c>
      <c r="G675" s="4">
        <v>612</v>
      </c>
      <c r="I675" s="5"/>
    </row>
    <row r="676" spans="1:9" x14ac:dyDescent="0.2">
      <c r="A676" s="87">
        <f t="shared" si="15"/>
        <v>0.42569444444444443</v>
      </c>
      <c r="B676" s="4">
        <v>11</v>
      </c>
      <c r="C676" s="5">
        <v>613</v>
      </c>
      <c r="F676" s="94">
        <v>612.50069444444102</v>
      </c>
      <c r="G676" s="4">
        <v>613</v>
      </c>
      <c r="I676" s="5"/>
    </row>
    <row r="677" spans="1:9" x14ac:dyDescent="0.2">
      <c r="A677" s="87">
        <f t="shared" si="15"/>
        <v>0.42638888888888887</v>
      </c>
      <c r="B677" s="4">
        <v>11</v>
      </c>
      <c r="C677" s="5">
        <v>614</v>
      </c>
      <c r="F677" s="94">
        <v>613.50069444444102</v>
      </c>
      <c r="G677" s="4">
        <v>614</v>
      </c>
      <c r="I677" s="5"/>
    </row>
    <row r="678" spans="1:9" x14ac:dyDescent="0.2">
      <c r="A678" s="87">
        <f t="shared" si="15"/>
        <v>0.42708333333333331</v>
      </c>
      <c r="B678" s="4">
        <v>11</v>
      </c>
      <c r="C678" s="5">
        <v>615</v>
      </c>
      <c r="F678" s="94">
        <v>614.50069444444102</v>
      </c>
      <c r="G678" s="4">
        <v>615</v>
      </c>
      <c r="I678" s="5"/>
    </row>
    <row r="679" spans="1:9" x14ac:dyDescent="0.2">
      <c r="A679" s="87">
        <f t="shared" si="15"/>
        <v>0.42777777777777781</v>
      </c>
      <c r="B679" s="4">
        <v>11</v>
      </c>
      <c r="C679" s="5">
        <v>616</v>
      </c>
      <c r="F679" s="94">
        <v>615.50069444444102</v>
      </c>
      <c r="G679" s="4">
        <v>616</v>
      </c>
      <c r="I679" s="5"/>
    </row>
    <row r="680" spans="1:9" x14ac:dyDescent="0.2">
      <c r="A680" s="87">
        <f t="shared" si="15"/>
        <v>0.4284722222222222</v>
      </c>
      <c r="B680" s="4">
        <v>11</v>
      </c>
      <c r="C680" s="5">
        <v>617</v>
      </c>
      <c r="F680" s="94">
        <v>616.50069444444102</v>
      </c>
      <c r="G680" s="4">
        <v>617</v>
      </c>
      <c r="I680" s="5"/>
    </row>
    <row r="681" spans="1:9" x14ac:dyDescent="0.2">
      <c r="A681" s="87">
        <f t="shared" si="15"/>
        <v>0.4291666666666667</v>
      </c>
      <c r="B681" s="4">
        <v>11</v>
      </c>
      <c r="C681" s="5">
        <v>618</v>
      </c>
      <c r="F681" s="94">
        <v>617.50069444444102</v>
      </c>
      <c r="G681" s="4">
        <v>618</v>
      </c>
      <c r="I681" s="5"/>
    </row>
    <row r="682" spans="1:9" x14ac:dyDescent="0.2">
      <c r="A682" s="87">
        <f t="shared" si="15"/>
        <v>0.42986111111111108</v>
      </c>
      <c r="B682" s="4">
        <v>11</v>
      </c>
      <c r="C682" s="5">
        <v>619</v>
      </c>
      <c r="F682" s="94">
        <v>618.50069444444102</v>
      </c>
      <c r="G682" s="4">
        <v>619</v>
      </c>
      <c r="I682" s="5"/>
    </row>
    <row r="683" spans="1:9" x14ac:dyDescent="0.2">
      <c r="A683" s="87">
        <f t="shared" si="15"/>
        <v>0.43055555555555558</v>
      </c>
      <c r="B683" s="4">
        <v>11</v>
      </c>
      <c r="C683" s="5">
        <v>620</v>
      </c>
      <c r="F683" s="94">
        <v>619.50069444444102</v>
      </c>
      <c r="G683" s="4">
        <v>620</v>
      </c>
      <c r="I683" s="5"/>
    </row>
    <row r="684" spans="1:9" x14ac:dyDescent="0.2">
      <c r="A684" s="87">
        <f t="shared" si="15"/>
        <v>0.43124999999999997</v>
      </c>
      <c r="B684" s="4">
        <v>11</v>
      </c>
      <c r="C684" s="5">
        <v>621</v>
      </c>
      <c r="F684" s="94">
        <v>620.50069444444102</v>
      </c>
      <c r="G684" s="4">
        <v>621</v>
      </c>
      <c r="I684" s="5"/>
    </row>
    <row r="685" spans="1:9" x14ac:dyDescent="0.2">
      <c r="A685" s="87">
        <f t="shared" si="15"/>
        <v>0.43194444444444446</v>
      </c>
      <c r="B685" s="4">
        <v>11</v>
      </c>
      <c r="C685" s="5">
        <v>622</v>
      </c>
      <c r="F685" s="94">
        <v>621.50069444444102</v>
      </c>
      <c r="G685" s="4">
        <v>622</v>
      </c>
      <c r="I685" s="5"/>
    </row>
    <row r="686" spans="1:9" x14ac:dyDescent="0.2">
      <c r="A686" s="87">
        <f t="shared" si="15"/>
        <v>0.43263888888888885</v>
      </c>
      <c r="B686" s="4">
        <v>11</v>
      </c>
      <c r="C686" s="5">
        <v>623</v>
      </c>
      <c r="F686" s="94">
        <v>622.50069444444102</v>
      </c>
      <c r="G686" s="4">
        <v>623</v>
      </c>
      <c r="I686" s="5"/>
    </row>
    <row r="687" spans="1:9" x14ac:dyDescent="0.2">
      <c r="A687" s="87">
        <f t="shared" si="15"/>
        <v>0.43333333333333335</v>
      </c>
      <c r="B687" s="4">
        <v>11</v>
      </c>
      <c r="C687" s="5">
        <v>624</v>
      </c>
      <c r="F687" s="94">
        <v>623.50069444444102</v>
      </c>
      <c r="G687" s="4">
        <v>624</v>
      </c>
      <c r="I687" s="5"/>
    </row>
    <row r="688" spans="1:9" x14ac:dyDescent="0.2">
      <c r="A688" s="87">
        <f t="shared" si="15"/>
        <v>0.43402777777777773</v>
      </c>
      <c r="B688" s="4">
        <v>11</v>
      </c>
      <c r="C688" s="5">
        <v>625</v>
      </c>
      <c r="F688" s="94">
        <v>624.50069444444102</v>
      </c>
      <c r="G688" s="4">
        <v>625</v>
      </c>
      <c r="I688" s="5"/>
    </row>
    <row r="689" spans="1:9" x14ac:dyDescent="0.2">
      <c r="A689" s="87">
        <f t="shared" si="15"/>
        <v>0.43472222222222223</v>
      </c>
      <c r="B689" s="4">
        <v>11</v>
      </c>
      <c r="C689" s="5">
        <v>626</v>
      </c>
      <c r="F689" s="94">
        <v>625.50069444444102</v>
      </c>
      <c r="G689" s="4">
        <v>626</v>
      </c>
      <c r="I689" s="5"/>
    </row>
    <row r="690" spans="1:9" x14ac:dyDescent="0.2">
      <c r="A690" s="87">
        <f t="shared" si="15"/>
        <v>0.43541666666666662</v>
      </c>
      <c r="B690" s="4">
        <v>11</v>
      </c>
      <c r="C690" s="5">
        <v>627</v>
      </c>
      <c r="F690" s="94">
        <v>626.50069444444102</v>
      </c>
      <c r="G690" s="4">
        <v>627</v>
      </c>
      <c r="I690" s="5"/>
    </row>
    <row r="691" spans="1:9" x14ac:dyDescent="0.2">
      <c r="A691" s="87">
        <f t="shared" si="15"/>
        <v>0.43611111111111112</v>
      </c>
      <c r="B691" s="4">
        <v>11</v>
      </c>
      <c r="C691" s="5">
        <v>628</v>
      </c>
      <c r="F691" s="94">
        <v>627.50069444444102</v>
      </c>
      <c r="G691" s="4">
        <v>628</v>
      </c>
      <c r="I691" s="5"/>
    </row>
    <row r="692" spans="1:9" x14ac:dyDescent="0.2">
      <c r="A692" s="87">
        <f t="shared" si="15"/>
        <v>0.4368055555555555</v>
      </c>
      <c r="B692" s="4">
        <v>11</v>
      </c>
      <c r="C692" s="5">
        <v>629</v>
      </c>
      <c r="F692" s="94">
        <v>628.50069444444102</v>
      </c>
      <c r="G692" s="4">
        <v>629</v>
      </c>
      <c r="I692" s="5"/>
    </row>
    <row r="693" spans="1:9" x14ac:dyDescent="0.2">
      <c r="A693" s="87">
        <f t="shared" si="15"/>
        <v>0.4375</v>
      </c>
      <c r="B693" s="4">
        <v>11</v>
      </c>
      <c r="C693" s="5">
        <v>630</v>
      </c>
      <c r="F693" s="94">
        <v>629.50069444444102</v>
      </c>
      <c r="G693" s="4">
        <v>630</v>
      </c>
      <c r="I693" s="5"/>
    </row>
    <row r="694" spans="1:9" x14ac:dyDescent="0.2">
      <c r="A694" s="87">
        <f t="shared" si="15"/>
        <v>0.4381944444444445</v>
      </c>
      <c r="B694" s="4">
        <v>11</v>
      </c>
      <c r="C694" s="5">
        <v>631</v>
      </c>
      <c r="F694" s="94">
        <v>630.50069444444102</v>
      </c>
      <c r="G694" s="4">
        <v>631</v>
      </c>
      <c r="I694" s="5"/>
    </row>
    <row r="695" spans="1:9" x14ac:dyDescent="0.2">
      <c r="A695" s="87">
        <f t="shared" si="15"/>
        <v>0.43888888888888888</v>
      </c>
      <c r="B695" s="4">
        <v>11</v>
      </c>
      <c r="C695" s="5">
        <v>632</v>
      </c>
      <c r="F695" s="94">
        <v>631.50069444444102</v>
      </c>
      <c r="G695" s="4">
        <v>632</v>
      </c>
      <c r="I695" s="5"/>
    </row>
    <row r="696" spans="1:9" x14ac:dyDescent="0.2">
      <c r="A696" s="87">
        <f t="shared" si="15"/>
        <v>0.43958333333333338</v>
      </c>
      <c r="B696" s="4">
        <v>11</v>
      </c>
      <c r="C696" s="5">
        <v>633</v>
      </c>
      <c r="F696" s="94">
        <v>632.50069444444102</v>
      </c>
      <c r="G696" s="4">
        <v>633</v>
      </c>
      <c r="I696" s="5"/>
    </row>
    <row r="697" spans="1:9" x14ac:dyDescent="0.2">
      <c r="A697" s="87">
        <f t="shared" si="15"/>
        <v>0.44027777777777777</v>
      </c>
      <c r="B697" s="4">
        <v>11</v>
      </c>
      <c r="C697" s="5">
        <v>634</v>
      </c>
      <c r="F697" s="94">
        <v>633.50069444444102</v>
      </c>
      <c r="G697" s="4">
        <v>634</v>
      </c>
      <c r="I697" s="5"/>
    </row>
    <row r="698" spans="1:9" x14ac:dyDescent="0.2">
      <c r="A698" s="87">
        <f t="shared" si="15"/>
        <v>0.44097222222222227</v>
      </c>
      <c r="B698" s="4">
        <v>11</v>
      </c>
      <c r="C698" s="5">
        <v>635</v>
      </c>
      <c r="F698" s="94">
        <v>634.50069444444102</v>
      </c>
      <c r="G698" s="4">
        <v>635</v>
      </c>
      <c r="I698" s="5"/>
    </row>
    <row r="699" spans="1:9" x14ac:dyDescent="0.2">
      <c r="A699" s="87">
        <f t="shared" si="15"/>
        <v>0.44166666666666665</v>
      </c>
      <c r="B699" s="4">
        <v>11</v>
      </c>
      <c r="C699" s="5">
        <v>636</v>
      </c>
      <c r="F699" s="94">
        <v>635.50069444444102</v>
      </c>
      <c r="G699" s="4">
        <v>636</v>
      </c>
      <c r="I699" s="5"/>
    </row>
    <row r="700" spans="1:9" x14ac:dyDescent="0.2">
      <c r="A700" s="87">
        <f t="shared" si="15"/>
        <v>0.44236111111111115</v>
      </c>
      <c r="B700" s="4">
        <v>11</v>
      </c>
      <c r="C700" s="5">
        <v>637</v>
      </c>
      <c r="F700" s="94">
        <v>636.50069444444102</v>
      </c>
      <c r="G700" s="4">
        <v>637</v>
      </c>
      <c r="I700" s="5"/>
    </row>
    <row r="701" spans="1:9" x14ac:dyDescent="0.2">
      <c r="A701" s="87">
        <f t="shared" si="15"/>
        <v>0.44305555555555554</v>
      </c>
      <c r="B701" s="4">
        <v>11</v>
      </c>
      <c r="C701" s="5">
        <v>638</v>
      </c>
      <c r="F701" s="94">
        <v>637.50069444444102</v>
      </c>
      <c r="G701" s="4">
        <v>638</v>
      </c>
      <c r="I701" s="5"/>
    </row>
    <row r="702" spans="1:9" x14ac:dyDescent="0.2">
      <c r="A702" s="87">
        <f t="shared" si="15"/>
        <v>0.44375000000000003</v>
      </c>
      <c r="B702" s="4">
        <v>11</v>
      </c>
      <c r="C702" s="5">
        <v>639</v>
      </c>
      <c r="F702" s="94">
        <v>638.50069444444102</v>
      </c>
      <c r="G702" s="4">
        <v>639</v>
      </c>
      <c r="I702" s="5"/>
    </row>
    <row r="703" spans="1:9" x14ac:dyDescent="0.2">
      <c r="A703" s="87">
        <f t="shared" ref="A703:A712" si="16">C703/60/24</f>
        <v>0.44444444444444442</v>
      </c>
      <c r="B703" s="4">
        <v>11</v>
      </c>
      <c r="C703" s="5">
        <v>640</v>
      </c>
      <c r="F703" s="94">
        <v>639.50069444444102</v>
      </c>
      <c r="G703" s="4">
        <v>640</v>
      </c>
      <c r="I703" s="5"/>
    </row>
    <row r="704" spans="1:9" x14ac:dyDescent="0.2">
      <c r="A704" s="87">
        <f t="shared" si="16"/>
        <v>0.44513888888888892</v>
      </c>
      <c r="B704" s="4">
        <v>11</v>
      </c>
      <c r="C704" s="5">
        <v>641</v>
      </c>
      <c r="F704" s="94">
        <v>640.50069444444102</v>
      </c>
      <c r="G704" s="4">
        <v>641</v>
      </c>
      <c r="I704" s="5"/>
    </row>
    <row r="705" spans="1:9" x14ac:dyDescent="0.2">
      <c r="A705" s="87">
        <f t="shared" si="16"/>
        <v>0.4458333333333333</v>
      </c>
      <c r="B705" s="4">
        <v>11</v>
      </c>
      <c r="C705" s="5">
        <v>642</v>
      </c>
      <c r="F705" s="94">
        <v>641.50069444444102</v>
      </c>
      <c r="G705" s="4">
        <v>642</v>
      </c>
      <c r="I705" s="5"/>
    </row>
    <row r="706" spans="1:9" x14ac:dyDescent="0.2">
      <c r="A706" s="87">
        <f t="shared" si="16"/>
        <v>0.4465277777777778</v>
      </c>
      <c r="B706" s="4">
        <v>11</v>
      </c>
      <c r="C706" s="5">
        <v>643</v>
      </c>
      <c r="F706" s="94">
        <v>642.50069444444102</v>
      </c>
      <c r="G706" s="4">
        <v>643</v>
      </c>
      <c r="I706" s="5"/>
    </row>
    <row r="707" spans="1:9" x14ac:dyDescent="0.2">
      <c r="A707" s="87">
        <f t="shared" si="16"/>
        <v>0.44722222222222219</v>
      </c>
      <c r="B707" s="4">
        <v>11</v>
      </c>
      <c r="C707" s="5">
        <v>644</v>
      </c>
      <c r="F707" s="94">
        <v>643.50069444444102</v>
      </c>
      <c r="G707" s="4">
        <v>644</v>
      </c>
      <c r="I707" s="5"/>
    </row>
    <row r="708" spans="1:9" x14ac:dyDescent="0.2">
      <c r="A708" s="87">
        <f t="shared" si="16"/>
        <v>0.44791666666666669</v>
      </c>
      <c r="B708" s="4">
        <v>11</v>
      </c>
      <c r="C708" s="5">
        <v>645</v>
      </c>
      <c r="F708" s="94">
        <v>644.50069444444102</v>
      </c>
      <c r="G708" s="4">
        <v>645</v>
      </c>
      <c r="I708" s="5"/>
    </row>
    <row r="709" spans="1:9" x14ac:dyDescent="0.2">
      <c r="A709" s="87">
        <f t="shared" si="16"/>
        <v>0.44861111111111113</v>
      </c>
      <c r="B709" s="4">
        <v>11</v>
      </c>
      <c r="C709" s="5">
        <v>646</v>
      </c>
      <c r="F709" s="94">
        <v>645.50069444444102</v>
      </c>
      <c r="G709" s="4">
        <v>646</v>
      </c>
      <c r="I709" s="5"/>
    </row>
    <row r="710" spans="1:9" x14ac:dyDescent="0.2">
      <c r="A710" s="87">
        <f t="shared" si="16"/>
        <v>0.44930555555555557</v>
      </c>
      <c r="B710" s="4">
        <v>11</v>
      </c>
      <c r="C710" s="5">
        <v>647</v>
      </c>
      <c r="F710" s="94">
        <v>646.50069444444102</v>
      </c>
      <c r="G710" s="4">
        <v>647</v>
      </c>
      <c r="I710" s="5"/>
    </row>
    <row r="711" spans="1:9" x14ac:dyDescent="0.2">
      <c r="A711" s="87">
        <f t="shared" si="16"/>
        <v>0.45</v>
      </c>
      <c r="B711" s="4">
        <v>11</v>
      </c>
      <c r="C711" s="5">
        <v>648</v>
      </c>
      <c r="F711" s="94">
        <v>647.50069444444102</v>
      </c>
      <c r="G711" s="4">
        <v>648</v>
      </c>
      <c r="I711" s="5"/>
    </row>
    <row r="712" spans="1:9" x14ac:dyDescent="0.2">
      <c r="A712" s="87">
        <f t="shared" si="16"/>
        <v>0.45069444444444445</v>
      </c>
      <c r="B712" s="4">
        <v>11</v>
      </c>
      <c r="C712" s="5">
        <v>649</v>
      </c>
      <c r="F712" s="94">
        <v>648.50069444444102</v>
      </c>
      <c r="G712" s="4">
        <v>649</v>
      </c>
      <c r="I712" s="5"/>
    </row>
    <row r="713" spans="1:9" x14ac:dyDescent="0.2">
      <c r="A713" s="87">
        <f t="shared" ref="A713:A727" si="17">C713/60/24</f>
        <v>0.4513888888888889</v>
      </c>
      <c r="B713" s="4">
        <v>11</v>
      </c>
      <c r="C713" s="5">
        <v>650</v>
      </c>
      <c r="F713" s="94">
        <v>649.50069444444102</v>
      </c>
      <c r="G713" s="4">
        <v>650</v>
      </c>
      <c r="I713" s="5"/>
    </row>
    <row r="714" spans="1:9" x14ac:dyDescent="0.2">
      <c r="A714" s="87">
        <f t="shared" si="17"/>
        <v>0.45208333333333334</v>
      </c>
      <c r="B714" s="4">
        <v>11</v>
      </c>
      <c r="C714" s="5">
        <v>651</v>
      </c>
      <c r="F714" s="94">
        <v>650.50069444444102</v>
      </c>
      <c r="G714" s="4">
        <v>651</v>
      </c>
      <c r="I714" s="5"/>
    </row>
    <row r="715" spans="1:9" x14ac:dyDescent="0.2">
      <c r="A715" s="87">
        <f t="shared" si="17"/>
        <v>0.45277777777777778</v>
      </c>
      <c r="B715" s="4">
        <v>11</v>
      </c>
      <c r="C715" s="5">
        <v>652</v>
      </c>
      <c r="F715" s="94">
        <v>651.50069444444102</v>
      </c>
      <c r="G715" s="4">
        <v>652</v>
      </c>
      <c r="I715" s="5"/>
    </row>
    <row r="716" spans="1:9" x14ac:dyDescent="0.2">
      <c r="A716" s="87">
        <f t="shared" si="17"/>
        <v>0.45347222222222222</v>
      </c>
      <c r="B716" s="4">
        <v>11</v>
      </c>
      <c r="C716" s="5">
        <v>653</v>
      </c>
      <c r="F716" s="94">
        <v>652.50069444444102</v>
      </c>
      <c r="G716" s="4">
        <v>653</v>
      </c>
      <c r="I716" s="5"/>
    </row>
    <row r="717" spans="1:9" x14ac:dyDescent="0.2">
      <c r="A717" s="87">
        <f t="shared" si="17"/>
        <v>0.45416666666666666</v>
      </c>
      <c r="B717" s="4">
        <v>11</v>
      </c>
      <c r="C717" s="5">
        <v>654</v>
      </c>
      <c r="F717" s="94">
        <v>653.50069444444102</v>
      </c>
      <c r="G717" s="4">
        <v>654</v>
      </c>
      <c r="I717" s="5"/>
    </row>
    <row r="718" spans="1:9" x14ac:dyDescent="0.2">
      <c r="A718" s="87">
        <f t="shared" si="17"/>
        <v>0.4548611111111111</v>
      </c>
      <c r="B718" s="4">
        <v>11</v>
      </c>
      <c r="C718" s="5">
        <v>655</v>
      </c>
      <c r="F718" s="94">
        <v>654.50069444444102</v>
      </c>
      <c r="G718" s="4">
        <v>655</v>
      </c>
      <c r="I718" s="5"/>
    </row>
    <row r="719" spans="1:9" x14ac:dyDescent="0.2">
      <c r="A719" s="87">
        <f t="shared" si="17"/>
        <v>0.45555555555555555</v>
      </c>
      <c r="B719" s="4">
        <v>11</v>
      </c>
      <c r="C719" s="5">
        <v>656</v>
      </c>
      <c r="F719" s="94">
        <v>655.50069444444102</v>
      </c>
      <c r="G719" s="4">
        <v>656</v>
      </c>
      <c r="I719" s="5"/>
    </row>
    <row r="720" spans="1:9" x14ac:dyDescent="0.2">
      <c r="A720" s="87">
        <f t="shared" si="17"/>
        <v>0.45624999999999999</v>
      </c>
      <c r="B720" s="4">
        <v>11</v>
      </c>
      <c r="C720" s="5">
        <v>657</v>
      </c>
      <c r="F720" s="94">
        <v>656.50069444444102</v>
      </c>
      <c r="G720" s="4">
        <v>657</v>
      </c>
      <c r="I720" s="5"/>
    </row>
    <row r="721" spans="1:9" x14ac:dyDescent="0.2">
      <c r="A721" s="87">
        <f t="shared" si="17"/>
        <v>0.45694444444444443</v>
      </c>
      <c r="B721" s="4">
        <v>11</v>
      </c>
      <c r="C721" s="5">
        <v>658</v>
      </c>
      <c r="F721" s="94">
        <v>657.50069444444102</v>
      </c>
      <c r="G721" s="4">
        <v>658</v>
      </c>
      <c r="I721" s="5"/>
    </row>
    <row r="722" spans="1:9" x14ac:dyDescent="0.2">
      <c r="A722" s="87">
        <f t="shared" si="17"/>
        <v>0.45763888888888887</v>
      </c>
      <c r="B722" s="4">
        <v>11</v>
      </c>
      <c r="C722" s="5">
        <v>659</v>
      </c>
      <c r="F722" s="94">
        <v>658.50069444444102</v>
      </c>
      <c r="G722" s="4">
        <v>659</v>
      </c>
      <c r="I722" s="5"/>
    </row>
    <row r="723" spans="1:9" x14ac:dyDescent="0.2">
      <c r="A723" s="87">
        <f t="shared" si="17"/>
        <v>0.45833333333333331</v>
      </c>
      <c r="B723" s="4">
        <v>11</v>
      </c>
      <c r="C723" s="5">
        <v>660</v>
      </c>
      <c r="F723" s="94">
        <v>659.50069444444102</v>
      </c>
      <c r="G723" s="4">
        <v>660</v>
      </c>
      <c r="I723" s="5"/>
    </row>
    <row r="724" spans="1:9" x14ac:dyDescent="0.2">
      <c r="A724" s="87">
        <f t="shared" si="17"/>
        <v>0.45902777777777781</v>
      </c>
      <c r="B724" s="4">
        <v>11</v>
      </c>
      <c r="C724" s="5">
        <v>661</v>
      </c>
      <c r="F724" s="94">
        <v>660.50069444444102</v>
      </c>
      <c r="G724" s="4">
        <v>661</v>
      </c>
      <c r="I724" s="5"/>
    </row>
    <row r="725" spans="1:9" x14ac:dyDescent="0.2">
      <c r="A725" s="87">
        <f t="shared" si="17"/>
        <v>0.4597222222222222</v>
      </c>
      <c r="B725" s="4">
        <v>11</v>
      </c>
      <c r="C725" s="5">
        <v>662</v>
      </c>
      <c r="F725" s="94">
        <v>661.50069444444102</v>
      </c>
      <c r="G725" s="4">
        <v>662</v>
      </c>
      <c r="I725" s="5"/>
    </row>
    <row r="726" spans="1:9" x14ac:dyDescent="0.2">
      <c r="A726" s="87">
        <f t="shared" si="17"/>
        <v>0.4604166666666667</v>
      </c>
      <c r="B726" s="4">
        <v>11</v>
      </c>
      <c r="C726" s="5">
        <v>663</v>
      </c>
      <c r="F726" s="94">
        <v>662.50069444444102</v>
      </c>
      <c r="G726" s="4">
        <v>663</v>
      </c>
      <c r="I726" s="5"/>
    </row>
    <row r="727" spans="1:9" x14ac:dyDescent="0.2">
      <c r="A727" s="87">
        <f t="shared" si="17"/>
        <v>0.46111111111111108</v>
      </c>
      <c r="B727" s="4">
        <v>11</v>
      </c>
      <c r="C727" s="5">
        <v>664</v>
      </c>
      <c r="F727" s="94">
        <v>663.50069444444102</v>
      </c>
      <c r="G727" s="4">
        <v>664</v>
      </c>
      <c r="I727" s="5"/>
    </row>
    <row r="728" spans="1:9" x14ac:dyDescent="0.2">
      <c r="A728" s="87">
        <f t="shared" ref="A728:A791" si="18">C728/60/24</f>
        <v>0.46180555555555558</v>
      </c>
      <c r="B728" s="4">
        <v>11</v>
      </c>
      <c r="C728" s="5">
        <v>665</v>
      </c>
      <c r="F728" s="94">
        <v>664.50069444444102</v>
      </c>
      <c r="G728" s="4">
        <v>665</v>
      </c>
      <c r="I728" s="5"/>
    </row>
    <row r="729" spans="1:9" x14ac:dyDescent="0.2">
      <c r="A729" s="87">
        <f t="shared" si="18"/>
        <v>0.46249999999999997</v>
      </c>
      <c r="B729" s="4">
        <v>11</v>
      </c>
      <c r="C729" s="5">
        <v>666</v>
      </c>
      <c r="F729" s="94">
        <v>665.50069444444102</v>
      </c>
      <c r="G729" s="4">
        <v>666</v>
      </c>
      <c r="I729" s="5"/>
    </row>
    <row r="730" spans="1:9" x14ac:dyDescent="0.2">
      <c r="A730" s="87">
        <f t="shared" si="18"/>
        <v>0.46319444444444446</v>
      </c>
      <c r="B730" s="4">
        <v>11</v>
      </c>
      <c r="C730" s="5">
        <v>667</v>
      </c>
      <c r="F730" s="94">
        <v>666.50069444444102</v>
      </c>
      <c r="G730" s="4">
        <v>667</v>
      </c>
      <c r="I730" s="5"/>
    </row>
    <row r="731" spans="1:9" x14ac:dyDescent="0.2">
      <c r="A731" s="87">
        <f t="shared" si="18"/>
        <v>0.46388888888888885</v>
      </c>
      <c r="B731" s="4">
        <v>11</v>
      </c>
      <c r="C731" s="5">
        <v>668</v>
      </c>
      <c r="F731" s="94">
        <v>667.50069444444102</v>
      </c>
      <c r="G731" s="4">
        <v>668</v>
      </c>
      <c r="I731" s="5"/>
    </row>
    <row r="732" spans="1:9" x14ac:dyDescent="0.2">
      <c r="A732" s="87">
        <f t="shared" si="18"/>
        <v>0.46458333333333335</v>
      </c>
      <c r="B732" s="4">
        <v>11</v>
      </c>
      <c r="C732" s="5">
        <v>669</v>
      </c>
      <c r="F732" s="94">
        <v>668.50069444444102</v>
      </c>
      <c r="G732" s="4">
        <v>669</v>
      </c>
      <c r="I732" s="5"/>
    </row>
    <row r="733" spans="1:9" x14ac:dyDescent="0.2">
      <c r="A733" s="87">
        <f t="shared" si="18"/>
        <v>0.46527777777777773</v>
      </c>
      <c r="B733" s="4">
        <v>11</v>
      </c>
      <c r="C733" s="5">
        <v>670</v>
      </c>
      <c r="F733" s="94">
        <v>669.50069444444102</v>
      </c>
      <c r="G733" s="4">
        <v>670</v>
      </c>
      <c r="I733" s="5"/>
    </row>
    <row r="734" spans="1:9" x14ac:dyDescent="0.2">
      <c r="A734" s="87">
        <f t="shared" si="18"/>
        <v>0.46597222222222223</v>
      </c>
      <c r="B734" s="4">
        <v>11</v>
      </c>
      <c r="C734" s="5">
        <v>671</v>
      </c>
      <c r="F734" s="94">
        <v>670.50069444444102</v>
      </c>
      <c r="G734" s="4">
        <v>671</v>
      </c>
      <c r="I734" s="5"/>
    </row>
    <row r="735" spans="1:9" x14ac:dyDescent="0.2">
      <c r="A735" s="87">
        <f t="shared" si="18"/>
        <v>0.46666666666666662</v>
      </c>
      <c r="B735" s="4">
        <v>11</v>
      </c>
      <c r="C735" s="5">
        <v>672</v>
      </c>
      <c r="F735" s="94">
        <v>671.50069444444102</v>
      </c>
      <c r="G735" s="4">
        <v>672</v>
      </c>
      <c r="I735" s="5"/>
    </row>
    <row r="736" spans="1:9" x14ac:dyDescent="0.2">
      <c r="A736" s="87">
        <f t="shared" si="18"/>
        <v>0.46736111111111112</v>
      </c>
      <c r="B736" s="4">
        <v>11</v>
      </c>
      <c r="C736" s="5">
        <v>673</v>
      </c>
      <c r="F736" s="94">
        <v>672.50069444444102</v>
      </c>
      <c r="G736" s="4">
        <v>673</v>
      </c>
      <c r="I736" s="5"/>
    </row>
    <row r="737" spans="1:9" x14ac:dyDescent="0.2">
      <c r="A737" s="87">
        <f t="shared" si="18"/>
        <v>0.4680555555555555</v>
      </c>
      <c r="B737" s="4">
        <v>11</v>
      </c>
      <c r="C737" s="5">
        <v>674</v>
      </c>
      <c r="F737" s="94">
        <v>673.50069444444102</v>
      </c>
      <c r="G737" s="4">
        <v>674</v>
      </c>
      <c r="I737" s="5"/>
    </row>
    <row r="738" spans="1:9" x14ac:dyDescent="0.2">
      <c r="A738" s="87">
        <f t="shared" si="18"/>
        <v>0.46875</v>
      </c>
      <c r="B738" s="4">
        <v>11</v>
      </c>
      <c r="C738" s="5">
        <v>675</v>
      </c>
      <c r="F738" s="94">
        <v>674.50069444444102</v>
      </c>
      <c r="G738" s="4">
        <v>675</v>
      </c>
      <c r="I738" s="5"/>
    </row>
    <row r="739" spans="1:9" x14ac:dyDescent="0.2">
      <c r="A739" s="87">
        <f t="shared" si="18"/>
        <v>0.4694444444444445</v>
      </c>
      <c r="B739" s="4">
        <v>11</v>
      </c>
      <c r="C739" s="5">
        <v>676</v>
      </c>
      <c r="F739" s="94">
        <v>675.50069444444102</v>
      </c>
      <c r="G739" s="4">
        <v>676</v>
      </c>
      <c r="I739" s="5"/>
    </row>
    <row r="740" spans="1:9" x14ac:dyDescent="0.2">
      <c r="A740" s="87">
        <f t="shared" si="18"/>
        <v>0.47013888888888888</v>
      </c>
      <c r="B740" s="4">
        <v>11</v>
      </c>
      <c r="C740" s="5">
        <v>677</v>
      </c>
      <c r="F740" s="94">
        <v>676.50069444444102</v>
      </c>
      <c r="G740" s="4">
        <v>677</v>
      </c>
      <c r="I740" s="5"/>
    </row>
    <row r="741" spans="1:9" x14ac:dyDescent="0.2">
      <c r="A741" s="87">
        <f t="shared" si="18"/>
        <v>0.47083333333333338</v>
      </c>
      <c r="B741" s="4">
        <v>11</v>
      </c>
      <c r="C741" s="5">
        <v>678</v>
      </c>
      <c r="F741" s="94">
        <v>677.50069444444102</v>
      </c>
      <c r="G741" s="4">
        <v>678</v>
      </c>
      <c r="I741" s="5"/>
    </row>
    <row r="742" spans="1:9" x14ac:dyDescent="0.2">
      <c r="A742" s="87">
        <f t="shared" si="18"/>
        <v>0.47152777777777777</v>
      </c>
      <c r="B742" s="4">
        <v>11</v>
      </c>
      <c r="C742" s="5">
        <v>679</v>
      </c>
      <c r="F742" s="94">
        <v>678.50069444444102</v>
      </c>
      <c r="G742" s="4">
        <v>679</v>
      </c>
      <c r="I742" s="5"/>
    </row>
    <row r="743" spans="1:9" x14ac:dyDescent="0.2">
      <c r="A743" s="87">
        <f t="shared" si="18"/>
        <v>0.47222222222222227</v>
      </c>
      <c r="B743" s="4">
        <v>11</v>
      </c>
      <c r="C743" s="5">
        <v>680</v>
      </c>
      <c r="F743" s="94">
        <v>679.50069444444102</v>
      </c>
      <c r="G743" s="4">
        <v>680</v>
      </c>
      <c r="I743" s="5"/>
    </row>
    <row r="744" spans="1:9" x14ac:dyDescent="0.2">
      <c r="A744" s="87">
        <f t="shared" si="18"/>
        <v>0.47291666666666665</v>
      </c>
      <c r="B744" s="4">
        <v>11</v>
      </c>
      <c r="C744" s="5">
        <v>681</v>
      </c>
      <c r="F744" s="94">
        <v>680.50069444444102</v>
      </c>
      <c r="G744" s="4">
        <v>681</v>
      </c>
      <c r="I744" s="5"/>
    </row>
    <row r="745" spans="1:9" x14ac:dyDescent="0.2">
      <c r="A745" s="87">
        <f t="shared" si="18"/>
        <v>0.47361111111111115</v>
      </c>
      <c r="B745" s="4">
        <v>11</v>
      </c>
      <c r="C745" s="5">
        <v>682</v>
      </c>
      <c r="F745" s="94">
        <v>681.50069444444102</v>
      </c>
      <c r="G745" s="4">
        <v>682</v>
      </c>
      <c r="I745" s="5"/>
    </row>
    <row r="746" spans="1:9" x14ac:dyDescent="0.2">
      <c r="A746" s="87">
        <f t="shared" si="18"/>
        <v>0.47430555555555554</v>
      </c>
      <c r="B746" s="4">
        <v>11</v>
      </c>
      <c r="C746" s="5">
        <v>683</v>
      </c>
      <c r="F746" s="94">
        <v>682.50069444444102</v>
      </c>
      <c r="G746" s="4">
        <v>683</v>
      </c>
      <c r="I746" s="5"/>
    </row>
    <row r="747" spans="1:9" x14ac:dyDescent="0.2">
      <c r="A747" s="87">
        <f t="shared" si="18"/>
        <v>0.47500000000000003</v>
      </c>
      <c r="B747" s="4">
        <v>11</v>
      </c>
      <c r="C747" s="5">
        <v>684</v>
      </c>
      <c r="F747" s="94">
        <v>683.50069444444102</v>
      </c>
      <c r="G747" s="4">
        <v>684</v>
      </c>
      <c r="I747" s="5"/>
    </row>
    <row r="748" spans="1:9" x14ac:dyDescent="0.2">
      <c r="A748" s="87">
        <f t="shared" si="18"/>
        <v>0.47569444444444442</v>
      </c>
      <c r="B748" s="4">
        <v>11</v>
      </c>
      <c r="C748" s="5">
        <v>685</v>
      </c>
      <c r="F748" s="94">
        <v>684.50069444444102</v>
      </c>
      <c r="G748" s="4">
        <v>685</v>
      </c>
      <c r="I748" s="5"/>
    </row>
    <row r="749" spans="1:9" x14ac:dyDescent="0.2">
      <c r="A749" s="87">
        <f t="shared" si="18"/>
        <v>0.47638888888888892</v>
      </c>
      <c r="B749" s="4">
        <v>11</v>
      </c>
      <c r="C749" s="5">
        <v>686</v>
      </c>
      <c r="F749" s="94">
        <v>685.50069444444102</v>
      </c>
      <c r="G749" s="4">
        <v>686</v>
      </c>
      <c r="I749" s="5"/>
    </row>
    <row r="750" spans="1:9" x14ac:dyDescent="0.2">
      <c r="A750" s="87">
        <f t="shared" si="18"/>
        <v>0.4770833333333333</v>
      </c>
      <c r="B750" s="4">
        <v>11</v>
      </c>
      <c r="C750" s="5">
        <v>687</v>
      </c>
      <c r="F750" s="94">
        <v>686.50069444444102</v>
      </c>
      <c r="G750" s="4">
        <v>687</v>
      </c>
      <c r="I750" s="5"/>
    </row>
    <row r="751" spans="1:9" x14ac:dyDescent="0.2">
      <c r="A751" s="87">
        <f t="shared" si="18"/>
        <v>0.4777777777777778</v>
      </c>
      <c r="B751" s="4">
        <v>11</v>
      </c>
      <c r="C751" s="5">
        <v>688</v>
      </c>
      <c r="F751" s="94">
        <v>687.50069444444102</v>
      </c>
      <c r="G751" s="4">
        <v>688</v>
      </c>
      <c r="I751" s="5"/>
    </row>
    <row r="752" spans="1:9" x14ac:dyDescent="0.2">
      <c r="A752" s="87">
        <f t="shared" si="18"/>
        <v>0.47847222222222219</v>
      </c>
      <c r="B752" s="4">
        <v>11</v>
      </c>
      <c r="C752" s="5">
        <v>689</v>
      </c>
      <c r="F752" s="94">
        <v>688.50069444444102</v>
      </c>
      <c r="G752" s="4">
        <v>689</v>
      </c>
      <c r="I752" s="5"/>
    </row>
    <row r="753" spans="1:9" x14ac:dyDescent="0.2">
      <c r="A753" s="87">
        <f t="shared" si="18"/>
        <v>0.47916666666666669</v>
      </c>
      <c r="B753" s="4">
        <v>11</v>
      </c>
      <c r="C753" s="5">
        <v>690</v>
      </c>
      <c r="F753" s="94">
        <v>689.50069444444102</v>
      </c>
      <c r="G753" s="4">
        <v>690</v>
      </c>
      <c r="I753" s="5"/>
    </row>
    <row r="754" spans="1:9" x14ac:dyDescent="0.2">
      <c r="A754" s="87">
        <f t="shared" si="18"/>
        <v>0.47986111111111113</v>
      </c>
      <c r="B754" s="4">
        <v>11</v>
      </c>
      <c r="C754" s="5">
        <v>691</v>
      </c>
      <c r="F754" s="94">
        <v>690.50069444444102</v>
      </c>
      <c r="G754" s="4">
        <v>691</v>
      </c>
      <c r="I754" s="5"/>
    </row>
    <row r="755" spans="1:9" x14ac:dyDescent="0.2">
      <c r="A755" s="87">
        <f t="shared" si="18"/>
        <v>0.48055555555555557</v>
      </c>
      <c r="B755" s="4">
        <v>11</v>
      </c>
      <c r="C755" s="5">
        <v>692</v>
      </c>
      <c r="F755" s="94">
        <v>691.50069444444102</v>
      </c>
      <c r="G755" s="4">
        <v>692</v>
      </c>
      <c r="I755" s="5"/>
    </row>
    <row r="756" spans="1:9" x14ac:dyDescent="0.2">
      <c r="A756" s="87">
        <f t="shared" si="18"/>
        <v>0.48125000000000001</v>
      </c>
      <c r="B756" s="4">
        <v>11</v>
      </c>
      <c r="C756" s="5">
        <v>693</v>
      </c>
      <c r="F756" s="94">
        <v>692.50069444444102</v>
      </c>
      <c r="G756" s="4">
        <v>693</v>
      </c>
      <c r="I756" s="5"/>
    </row>
    <row r="757" spans="1:9" x14ac:dyDescent="0.2">
      <c r="A757" s="87">
        <f t="shared" si="18"/>
        <v>0.48194444444444445</v>
      </c>
      <c r="B757" s="4">
        <v>11</v>
      </c>
      <c r="C757" s="5">
        <v>694</v>
      </c>
      <c r="F757" s="94">
        <v>693.50069444444102</v>
      </c>
      <c r="G757" s="4">
        <v>694</v>
      </c>
      <c r="I757" s="5"/>
    </row>
    <row r="758" spans="1:9" x14ac:dyDescent="0.2">
      <c r="A758" s="87">
        <f t="shared" si="18"/>
        <v>0.4826388888888889</v>
      </c>
      <c r="B758" s="4">
        <v>11</v>
      </c>
      <c r="C758" s="5">
        <v>695</v>
      </c>
      <c r="F758" s="94">
        <v>694.50069444444102</v>
      </c>
      <c r="G758" s="4">
        <v>695</v>
      </c>
      <c r="I758" s="5"/>
    </row>
    <row r="759" spans="1:9" x14ac:dyDescent="0.2">
      <c r="A759" s="87">
        <f t="shared" si="18"/>
        <v>0.48333333333333334</v>
      </c>
      <c r="B759" s="4">
        <v>11</v>
      </c>
      <c r="C759" s="5">
        <v>696</v>
      </c>
      <c r="F759" s="94">
        <v>695.50069444444102</v>
      </c>
      <c r="G759" s="4">
        <v>696</v>
      </c>
      <c r="I759" s="5"/>
    </row>
    <row r="760" spans="1:9" x14ac:dyDescent="0.2">
      <c r="A760" s="87">
        <f t="shared" si="18"/>
        <v>0.48402777777777778</v>
      </c>
      <c r="B760" s="4">
        <v>11</v>
      </c>
      <c r="C760" s="5">
        <v>697</v>
      </c>
      <c r="F760" s="94">
        <v>696.50069444444102</v>
      </c>
      <c r="G760" s="4">
        <v>697</v>
      </c>
      <c r="I760" s="5"/>
    </row>
    <row r="761" spans="1:9" x14ac:dyDescent="0.2">
      <c r="A761" s="87">
        <f t="shared" si="18"/>
        <v>0.48472222222222222</v>
      </c>
      <c r="B761" s="4">
        <v>11</v>
      </c>
      <c r="C761" s="5">
        <v>698</v>
      </c>
      <c r="F761" s="94">
        <v>697.50069444444102</v>
      </c>
      <c r="G761" s="4">
        <v>698</v>
      </c>
      <c r="I761" s="5"/>
    </row>
    <row r="762" spans="1:9" x14ac:dyDescent="0.2">
      <c r="A762" s="87">
        <f t="shared" si="18"/>
        <v>0.48541666666666666</v>
      </c>
      <c r="B762" s="4">
        <v>11</v>
      </c>
      <c r="C762" s="5">
        <v>699</v>
      </c>
      <c r="F762" s="94">
        <v>698.50069444444102</v>
      </c>
      <c r="G762" s="4">
        <v>699</v>
      </c>
      <c r="I762" s="5"/>
    </row>
    <row r="763" spans="1:9" x14ac:dyDescent="0.2">
      <c r="A763" s="87">
        <f t="shared" si="18"/>
        <v>0.4861111111111111</v>
      </c>
      <c r="B763" s="4">
        <v>11</v>
      </c>
      <c r="C763" s="5">
        <v>700</v>
      </c>
      <c r="F763" s="94">
        <v>699.50069444444102</v>
      </c>
      <c r="G763" s="4">
        <v>700</v>
      </c>
      <c r="I763" s="5"/>
    </row>
    <row r="764" spans="1:9" x14ac:dyDescent="0.2">
      <c r="A764" s="87">
        <f t="shared" si="18"/>
        <v>0.48680555555555555</v>
      </c>
      <c r="B764" s="4">
        <v>11</v>
      </c>
      <c r="C764" s="5">
        <v>701</v>
      </c>
      <c r="F764" s="94">
        <v>700.50069444444102</v>
      </c>
      <c r="G764" s="4">
        <v>701</v>
      </c>
      <c r="I764" s="5"/>
    </row>
    <row r="765" spans="1:9" x14ac:dyDescent="0.2">
      <c r="A765" s="87">
        <f t="shared" si="18"/>
        <v>0.48749999999999999</v>
      </c>
      <c r="B765" s="4">
        <v>11</v>
      </c>
      <c r="C765" s="5">
        <v>702</v>
      </c>
      <c r="F765" s="94">
        <v>701.50069444444102</v>
      </c>
      <c r="G765" s="4">
        <v>702</v>
      </c>
      <c r="I765" s="5"/>
    </row>
    <row r="766" spans="1:9" x14ac:dyDescent="0.2">
      <c r="A766" s="87">
        <f t="shared" si="18"/>
        <v>0.48819444444444443</v>
      </c>
      <c r="B766" s="4">
        <v>11</v>
      </c>
      <c r="C766" s="5">
        <v>703</v>
      </c>
      <c r="F766" s="94">
        <v>702.50069444444102</v>
      </c>
      <c r="G766" s="4">
        <v>703</v>
      </c>
      <c r="I766" s="5"/>
    </row>
    <row r="767" spans="1:9" x14ac:dyDescent="0.2">
      <c r="A767" s="87">
        <f t="shared" si="18"/>
        <v>0.48888888888888887</v>
      </c>
      <c r="B767" s="4">
        <v>11</v>
      </c>
      <c r="C767" s="5">
        <v>704</v>
      </c>
      <c r="F767" s="94">
        <v>703.50069444444102</v>
      </c>
      <c r="G767" s="4">
        <v>704</v>
      </c>
      <c r="I767" s="5"/>
    </row>
    <row r="768" spans="1:9" x14ac:dyDescent="0.2">
      <c r="A768" s="87">
        <f t="shared" si="18"/>
        <v>0.48958333333333331</v>
      </c>
      <c r="B768" s="4">
        <v>11</v>
      </c>
      <c r="C768" s="5">
        <v>705</v>
      </c>
      <c r="F768" s="94">
        <v>704.50069444444102</v>
      </c>
      <c r="G768" s="4">
        <v>705</v>
      </c>
      <c r="I768" s="5"/>
    </row>
    <row r="769" spans="1:9" x14ac:dyDescent="0.2">
      <c r="A769" s="87">
        <f t="shared" si="18"/>
        <v>0.49027777777777781</v>
      </c>
      <c r="B769" s="4">
        <v>11</v>
      </c>
      <c r="C769" s="5">
        <v>706</v>
      </c>
      <c r="F769" s="94">
        <v>705.50069444444102</v>
      </c>
      <c r="G769" s="4">
        <v>706</v>
      </c>
      <c r="I769" s="5"/>
    </row>
    <row r="770" spans="1:9" x14ac:dyDescent="0.2">
      <c r="A770" s="87">
        <f t="shared" si="18"/>
        <v>0.4909722222222222</v>
      </c>
      <c r="B770" s="4">
        <v>11</v>
      </c>
      <c r="C770" s="5">
        <v>707</v>
      </c>
      <c r="F770" s="94">
        <v>706.50069444444102</v>
      </c>
      <c r="G770" s="4">
        <v>707</v>
      </c>
      <c r="I770" s="5"/>
    </row>
    <row r="771" spans="1:9" x14ac:dyDescent="0.2">
      <c r="A771" s="87">
        <f t="shared" si="18"/>
        <v>0.4916666666666667</v>
      </c>
      <c r="B771" s="4">
        <v>11</v>
      </c>
      <c r="C771" s="5">
        <v>708</v>
      </c>
      <c r="F771" s="94">
        <v>707.50069444444102</v>
      </c>
      <c r="G771" s="4">
        <v>708</v>
      </c>
      <c r="I771" s="5"/>
    </row>
    <row r="772" spans="1:9" x14ac:dyDescent="0.2">
      <c r="A772" s="87">
        <f t="shared" si="18"/>
        <v>0.49236111111111108</v>
      </c>
      <c r="B772" s="4">
        <v>11</v>
      </c>
      <c r="C772" s="5">
        <v>709</v>
      </c>
      <c r="F772" s="94">
        <v>708.50069444444102</v>
      </c>
      <c r="G772" s="4">
        <v>709</v>
      </c>
      <c r="I772" s="5"/>
    </row>
    <row r="773" spans="1:9" x14ac:dyDescent="0.2">
      <c r="A773" s="87">
        <f t="shared" si="18"/>
        <v>0.49305555555555558</v>
      </c>
      <c r="B773" s="4">
        <v>11</v>
      </c>
      <c r="C773" s="5">
        <v>710</v>
      </c>
      <c r="F773" s="94">
        <v>709.50069444444102</v>
      </c>
      <c r="G773" s="4">
        <v>710</v>
      </c>
      <c r="I773" s="5"/>
    </row>
    <row r="774" spans="1:9" x14ac:dyDescent="0.2">
      <c r="A774" s="87">
        <f t="shared" si="18"/>
        <v>0.49374999999999997</v>
      </c>
      <c r="B774" s="4">
        <v>11</v>
      </c>
      <c r="C774" s="5">
        <v>711</v>
      </c>
      <c r="F774" s="94">
        <v>710.50069444444102</v>
      </c>
      <c r="G774" s="4">
        <v>711</v>
      </c>
      <c r="I774" s="5"/>
    </row>
    <row r="775" spans="1:9" x14ac:dyDescent="0.2">
      <c r="A775" s="87">
        <f t="shared" si="18"/>
        <v>0.49444444444444446</v>
      </c>
      <c r="B775" s="4">
        <v>11</v>
      </c>
      <c r="C775" s="5">
        <v>712</v>
      </c>
      <c r="F775" s="94">
        <v>711.50069444444102</v>
      </c>
      <c r="G775" s="4">
        <v>712</v>
      </c>
      <c r="I775" s="5"/>
    </row>
    <row r="776" spans="1:9" x14ac:dyDescent="0.2">
      <c r="A776" s="87">
        <f t="shared" si="18"/>
        <v>0.49513888888888885</v>
      </c>
      <c r="B776" s="4">
        <v>11</v>
      </c>
      <c r="C776" s="5">
        <v>713</v>
      </c>
      <c r="F776" s="94">
        <v>712.50069444444102</v>
      </c>
      <c r="G776" s="4">
        <v>713</v>
      </c>
      <c r="I776" s="5"/>
    </row>
    <row r="777" spans="1:9" x14ac:dyDescent="0.2">
      <c r="A777" s="87">
        <f t="shared" si="18"/>
        <v>0.49583333333333335</v>
      </c>
      <c r="B777" s="4">
        <v>11</v>
      </c>
      <c r="C777" s="5">
        <v>714</v>
      </c>
      <c r="F777" s="94">
        <v>713.50069444444102</v>
      </c>
      <c r="G777" s="4">
        <v>714</v>
      </c>
      <c r="I777" s="5"/>
    </row>
    <row r="778" spans="1:9" x14ac:dyDescent="0.2">
      <c r="A778" s="87">
        <f t="shared" si="18"/>
        <v>0.49652777777777773</v>
      </c>
      <c r="B778" s="4">
        <v>11</v>
      </c>
      <c r="C778" s="5">
        <v>715</v>
      </c>
      <c r="F778" s="94">
        <v>714.50069444444102</v>
      </c>
      <c r="G778" s="4">
        <v>715</v>
      </c>
      <c r="I778" s="5"/>
    </row>
    <row r="779" spans="1:9" x14ac:dyDescent="0.2">
      <c r="A779" s="87">
        <f t="shared" si="18"/>
        <v>0.49722222222222223</v>
      </c>
      <c r="B779" s="4">
        <v>11</v>
      </c>
      <c r="C779" s="5">
        <v>716</v>
      </c>
      <c r="F779" s="94">
        <v>715.50069444444102</v>
      </c>
      <c r="G779" s="4">
        <v>716</v>
      </c>
      <c r="I779" s="5"/>
    </row>
    <row r="780" spans="1:9" x14ac:dyDescent="0.2">
      <c r="A780" s="87">
        <f t="shared" si="18"/>
        <v>0.49791666666666662</v>
      </c>
      <c r="B780" s="4">
        <v>11</v>
      </c>
      <c r="C780" s="5">
        <v>717</v>
      </c>
      <c r="F780" s="94">
        <v>716.50069444444102</v>
      </c>
      <c r="G780" s="4">
        <v>717</v>
      </c>
      <c r="I780" s="5"/>
    </row>
    <row r="781" spans="1:9" x14ac:dyDescent="0.2">
      <c r="A781" s="87">
        <f t="shared" si="18"/>
        <v>0.49861111111111112</v>
      </c>
      <c r="B781" s="4">
        <v>11</v>
      </c>
      <c r="C781" s="5">
        <v>718</v>
      </c>
      <c r="F781" s="94">
        <v>717.50069444444102</v>
      </c>
      <c r="G781" s="4">
        <v>718</v>
      </c>
      <c r="I781" s="5"/>
    </row>
    <row r="782" spans="1:9" x14ac:dyDescent="0.2">
      <c r="A782" s="87">
        <f t="shared" si="18"/>
        <v>0.4993055555555555</v>
      </c>
      <c r="B782" s="4">
        <v>11</v>
      </c>
      <c r="C782" s="5">
        <v>719</v>
      </c>
      <c r="F782" s="94">
        <v>718.50069444444102</v>
      </c>
      <c r="G782" s="4">
        <v>719</v>
      </c>
      <c r="I782" s="5"/>
    </row>
    <row r="783" spans="1:9" x14ac:dyDescent="0.2">
      <c r="A783" s="87">
        <f t="shared" si="18"/>
        <v>0.5</v>
      </c>
      <c r="B783" s="4">
        <v>15</v>
      </c>
      <c r="C783" s="5">
        <v>720</v>
      </c>
      <c r="F783" s="94">
        <v>719.50069444444102</v>
      </c>
      <c r="G783" s="4">
        <v>720</v>
      </c>
      <c r="I783" s="5">
        <f>VALUE(A783)</f>
        <v>0.5</v>
      </c>
    </row>
    <row r="784" spans="1:9" x14ac:dyDescent="0.2">
      <c r="A784" s="87">
        <f t="shared" si="18"/>
        <v>0.50069444444444444</v>
      </c>
      <c r="B784" s="4">
        <v>15</v>
      </c>
      <c r="C784" s="5">
        <v>721</v>
      </c>
      <c r="F784" s="94">
        <v>720.50069444444102</v>
      </c>
      <c r="G784" s="4">
        <v>721</v>
      </c>
      <c r="I784" s="5">
        <f>VALUE(A784)</f>
        <v>0.50069444444444444</v>
      </c>
    </row>
    <row r="785" spans="1:9" x14ac:dyDescent="0.2">
      <c r="A785" s="87">
        <f t="shared" si="18"/>
        <v>0.50138888888888888</v>
      </c>
      <c r="B785" s="4">
        <v>15</v>
      </c>
      <c r="C785" s="5">
        <v>722</v>
      </c>
      <c r="F785" s="94">
        <v>721.50069444444102</v>
      </c>
      <c r="G785" s="4">
        <v>722</v>
      </c>
      <c r="I785" s="5"/>
    </row>
    <row r="786" spans="1:9" x14ac:dyDescent="0.2">
      <c r="A786" s="87">
        <f t="shared" si="18"/>
        <v>0.50208333333333333</v>
      </c>
      <c r="B786" s="4">
        <v>15</v>
      </c>
      <c r="C786" s="5">
        <v>723</v>
      </c>
      <c r="F786" s="94">
        <v>722.50069444444102</v>
      </c>
      <c r="G786" s="4">
        <v>723</v>
      </c>
      <c r="I786" s="5"/>
    </row>
    <row r="787" spans="1:9" x14ac:dyDescent="0.2">
      <c r="A787" s="87">
        <f t="shared" si="18"/>
        <v>0.50277777777777777</v>
      </c>
      <c r="B787" s="4">
        <v>15</v>
      </c>
      <c r="C787" s="5">
        <v>724</v>
      </c>
      <c r="F787" s="94">
        <v>723.50069444444102</v>
      </c>
      <c r="G787" s="4">
        <v>724</v>
      </c>
      <c r="I787" s="5"/>
    </row>
    <row r="788" spans="1:9" x14ac:dyDescent="0.2">
      <c r="A788" s="87">
        <f t="shared" si="18"/>
        <v>0.50347222222222221</v>
      </c>
      <c r="B788" s="4">
        <v>15</v>
      </c>
      <c r="C788" s="5">
        <v>725</v>
      </c>
      <c r="F788" s="94">
        <v>724.50069444444102</v>
      </c>
      <c r="G788" s="4">
        <v>725</v>
      </c>
      <c r="I788" s="5"/>
    </row>
    <row r="789" spans="1:9" x14ac:dyDescent="0.2">
      <c r="A789" s="87">
        <f t="shared" si="18"/>
        <v>0.50416666666666665</v>
      </c>
      <c r="B789" s="4">
        <v>15</v>
      </c>
      <c r="C789" s="5">
        <v>726</v>
      </c>
      <c r="F789" s="94">
        <v>725.50069444444102</v>
      </c>
      <c r="G789" s="4">
        <v>726</v>
      </c>
      <c r="I789" s="5"/>
    </row>
    <row r="790" spans="1:9" x14ac:dyDescent="0.2">
      <c r="A790" s="87">
        <f t="shared" si="18"/>
        <v>0.50486111111111109</v>
      </c>
      <c r="B790" s="4">
        <v>15</v>
      </c>
      <c r="C790" s="5">
        <v>727</v>
      </c>
      <c r="F790" s="94">
        <v>726.50069444444102</v>
      </c>
      <c r="G790" s="4">
        <v>727</v>
      </c>
      <c r="I790" s="5"/>
    </row>
    <row r="791" spans="1:9" x14ac:dyDescent="0.2">
      <c r="A791" s="87">
        <f t="shared" si="18"/>
        <v>0.50555555555555554</v>
      </c>
      <c r="B791" s="4">
        <v>15</v>
      </c>
      <c r="C791" s="5">
        <v>728</v>
      </c>
      <c r="F791" s="94">
        <v>727.50069444444102</v>
      </c>
      <c r="G791" s="4">
        <v>728</v>
      </c>
      <c r="I791" s="5"/>
    </row>
    <row r="792" spans="1:9" x14ac:dyDescent="0.2">
      <c r="A792" s="87">
        <f t="shared" ref="A792:A855" si="19">C792/60/24</f>
        <v>0.50624999999999998</v>
      </c>
      <c r="B792" s="4">
        <v>15</v>
      </c>
      <c r="C792" s="5">
        <v>729</v>
      </c>
      <c r="F792" s="94">
        <v>728.50069444444102</v>
      </c>
      <c r="G792" s="4">
        <v>729</v>
      </c>
      <c r="I792" s="5"/>
    </row>
    <row r="793" spans="1:9" x14ac:dyDescent="0.2">
      <c r="A793" s="87">
        <f t="shared" si="19"/>
        <v>0.50694444444444442</v>
      </c>
      <c r="B793" s="4">
        <v>15</v>
      </c>
      <c r="C793" s="5">
        <v>730</v>
      </c>
      <c r="F793" s="94">
        <v>729.50069444444102</v>
      </c>
      <c r="G793" s="4">
        <v>730</v>
      </c>
      <c r="I793" s="5"/>
    </row>
    <row r="794" spans="1:9" x14ac:dyDescent="0.2">
      <c r="A794" s="87">
        <f t="shared" si="19"/>
        <v>0.50763888888888886</v>
      </c>
      <c r="B794" s="4">
        <v>15</v>
      </c>
      <c r="C794" s="5">
        <v>731</v>
      </c>
      <c r="F794" s="94">
        <v>730.50069444444102</v>
      </c>
      <c r="G794" s="4">
        <v>731</v>
      </c>
      <c r="I794" s="5"/>
    </row>
    <row r="795" spans="1:9" x14ac:dyDescent="0.2">
      <c r="A795" s="87">
        <f t="shared" si="19"/>
        <v>0.5083333333333333</v>
      </c>
      <c r="B795" s="4">
        <v>15</v>
      </c>
      <c r="C795" s="5">
        <v>732</v>
      </c>
      <c r="F795" s="94">
        <v>731.50069444444102</v>
      </c>
      <c r="G795" s="4">
        <v>732</v>
      </c>
      <c r="I795" s="5"/>
    </row>
    <row r="796" spans="1:9" x14ac:dyDescent="0.2">
      <c r="A796" s="87">
        <f t="shared" si="19"/>
        <v>0.50902777777777775</v>
      </c>
      <c r="B796" s="4">
        <v>15</v>
      </c>
      <c r="C796" s="5">
        <v>733</v>
      </c>
      <c r="F796" s="94">
        <v>732.50069444444102</v>
      </c>
      <c r="G796" s="4">
        <v>733</v>
      </c>
      <c r="I796" s="5"/>
    </row>
    <row r="797" spans="1:9" x14ac:dyDescent="0.2">
      <c r="A797" s="87">
        <f t="shared" si="19"/>
        <v>0.50972222222222219</v>
      </c>
      <c r="B797" s="4">
        <v>15</v>
      </c>
      <c r="C797" s="5">
        <v>734</v>
      </c>
      <c r="F797" s="94">
        <v>733.50069444444102</v>
      </c>
      <c r="G797" s="4">
        <v>734</v>
      </c>
      <c r="I797" s="5"/>
    </row>
    <row r="798" spans="1:9" x14ac:dyDescent="0.2">
      <c r="A798" s="87">
        <f t="shared" si="19"/>
        <v>0.51041666666666663</v>
      </c>
      <c r="B798" s="4">
        <v>15</v>
      </c>
      <c r="C798" s="5">
        <v>735</v>
      </c>
      <c r="F798" s="94">
        <v>734.50069444444102</v>
      </c>
      <c r="G798" s="4">
        <v>735</v>
      </c>
      <c r="I798" s="5"/>
    </row>
    <row r="799" spans="1:9" x14ac:dyDescent="0.2">
      <c r="A799" s="87">
        <f t="shared" si="19"/>
        <v>0.51111111111111118</v>
      </c>
      <c r="B799" s="4">
        <v>15</v>
      </c>
      <c r="C799" s="5">
        <v>736</v>
      </c>
      <c r="F799" s="94">
        <v>735.50069444444102</v>
      </c>
      <c r="G799" s="4">
        <v>736</v>
      </c>
      <c r="I799" s="5"/>
    </row>
    <row r="800" spans="1:9" x14ac:dyDescent="0.2">
      <c r="A800" s="87">
        <f t="shared" si="19"/>
        <v>0.51180555555555551</v>
      </c>
      <c r="B800" s="4">
        <v>15</v>
      </c>
      <c r="C800" s="5">
        <v>737</v>
      </c>
      <c r="F800" s="94">
        <v>736.50069444444102</v>
      </c>
      <c r="G800" s="4">
        <v>737</v>
      </c>
      <c r="I800" s="5"/>
    </row>
    <row r="801" spans="1:9" x14ac:dyDescent="0.2">
      <c r="A801" s="87">
        <f t="shared" si="19"/>
        <v>0.51250000000000007</v>
      </c>
      <c r="B801" s="4">
        <v>15</v>
      </c>
      <c r="C801" s="5">
        <v>738</v>
      </c>
      <c r="F801" s="94">
        <v>737.50069444444102</v>
      </c>
      <c r="G801" s="4">
        <v>738</v>
      </c>
      <c r="I801" s="5"/>
    </row>
    <row r="802" spans="1:9" x14ac:dyDescent="0.2">
      <c r="A802" s="87">
        <f t="shared" si="19"/>
        <v>0.5131944444444444</v>
      </c>
      <c r="B802" s="4">
        <v>15</v>
      </c>
      <c r="C802" s="5">
        <v>739</v>
      </c>
      <c r="F802" s="94">
        <v>738.50069444444102</v>
      </c>
      <c r="G802" s="4">
        <v>739</v>
      </c>
      <c r="I802" s="5"/>
    </row>
    <row r="803" spans="1:9" x14ac:dyDescent="0.2">
      <c r="A803" s="87">
        <f t="shared" si="19"/>
        <v>0.51388888888888895</v>
      </c>
      <c r="B803" s="4">
        <v>15</v>
      </c>
      <c r="C803" s="5">
        <v>740</v>
      </c>
      <c r="F803" s="94">
        <v>739.50069444444102</v>
      </c>
      <c r="G803" s="4">
        <v>740</v>
      </c>
      <c r="I803" s="5"/>
    </row>
    <row r="804" spans="1:9" x14ac:dyDescent="0.2">
      <c r="A804" s="87">
        <f t="shared" si="19"/>
        <v>0.51458333333333328</v>
      </c>
      <c r="B804" s="4">
        <v>15</v>
      </c>
      <c r="C804" s="5">
        <v>741</v>
      </c>
      <c r="F804" s="94">
        <v>740.50069444444102</v>
      </c>
      <c r="G804" s="4">
        <v>741</v>
      </c>
      <c r="I804" s="5"/>
    </row>
    <row r="805" spans="1:9" x14ac:dyDescent="0.2">
      <c r="A805" s="87">
        <f t="shared" si="19"/>
        <v>0.51527777777777783</v>
      </c>
      <c r="B805" s="4">
        <v>15</v>
      </c>
      <c r="C805" s="5">
        <v>742</v>
      </c>
      <c r="F805" s="94">
        <v>741.50069444444102</v>
      </c>
      <c r="G805" s="4">
        <v>742</v>
      </c>
      <c r="I805" s="5"/>
    </row>
    <row r="806" spans="1:9" x14ac:dyDescent="0.2">
      <c r="A806" s="87">
        <f t="shared" si="19"/>
        <v>0.51597222222222217</v>
      </c>
      <c r="B806" s="4">
        <v>15</v>
      </c>
      <c r="C806" s="5">
        <v>743</v>
      </c>
      <c r="F806" s="94">
        <v>742.50069444444102</v>
      </c>
      <c r="G806" s="4">
        <v>743</v>
      </c>
      <c r="I806" s="5"/>
    </row>
    <row r="807" spans="1:9" x14ac:dyDescent="0.2">
      <c r="A807" s="87">
        <f t="shared" si="19"/>
        <v>0.51666666666666672</v>
      </c>
      <c r="B807" s="4">
        <v>15</v>
      </c>
      <c r="C807" s="5">
        <v>744</v>
      </c>
      <c r="F807" s="94">
        <v>743.50069444444102</v>
      </c>
      <c r="G807" s="4">
        <v>744</v>
      </c>
      <c r="I807" s="5"/>
    </row>
    <row r="808" spans="1:9" x14ac:dyDescent="0.2">
      <c r="A808" s="87">
        <f t="shared" si="19"/>
        <v>0.51736111111111105</v>
      </c>
      <c r="B808" s="4">
        <v>15</v>
      </c>
      <c r="C808" s="5">
        <v>745</v>
      </c>
      <c r="F808" s="94">
        <v>744.50069444444102</v>
      </c>
      <c r="G808" s="4">
        <v>745</v>
      </c>
      <c r="I808" s="5"/>
    </row>
    <row r="809" spans="1:9" x14ac:dyDescent="0.2">
      <c r="A809" s="87">
        <f t="shared" si="19"/>
        <v>0.5180555555555556</v>
      </c>
      <c r="B809" s="4">
        <v>15</v>
      </c>
      <c r="C809" s="5">
        <v>746</v>
      </c>
      <c r="F809" s="94">
        <v>745.50069444444102</v>
      </c>
      <c r="G809" s="4">
        <v>746</v>
      </c>
      <c r="I809" s="5"/>
    </row>
    <row r="810" spans="1:9" x14ac:dyDescent="0.2">
      <c r="A810" s="87">
        <f t="shared" si="19"/>
        <v>0.51874999999999993</v>
      </c>
      <c r="B810" s="4">
        <v>15</v>
      </c>
      <c r="C810" s="5">
        <v>747</v>
      </c>
      <c r="F810" s="94">
        <v>746.50069444444102</v>
      </c>
      <c r="G810" s="4">
        <v>747</v>
      </c>
      <c r="I810" s="5"/>
    </row>
    <row r="811" spans="1:9" x14ac:dyDescent="0.2">
      <c r="A811" s="87">
        <f t="shared" si="19"/>
        <v>0.51944444444444449</v>
      </c>
      <c r="B811" s="4">
        <v>15</v>
      </c>
      <c r="C811" s="5">
        <v>748</v>
      </c>
      <c r="F811" s="94">
        <v>747.50069444444102</v>
      </c>
      <c r="G811" s="4">
        <v>748</v>
      </c>
      <c r="I811" s="5"/>
    </row>
    <row r="812" spans="1:9" x14ac:dyDescent="0.2">
      <c r="A812" s="87">
        <f t="shared" si="19"/>
        <v>0.52013888888888882</v>
      </c>
      <c r="B812" s="4">
        <v>15</v>
      </c>
      <c r="C812" s="5">
        <v>749</v>
      </c>
      <c r="F812" s="94">
        <v>748.50069444444102</v>
      </c>
      <c r="G812" s="4">
        <v>749</v>
      </c>
      <c r="I812" s="5"/>
    </row>
    <row r="813" spans="1:9" x14ac:dyDescent="0.2">
      <c r="A813" s="87">
        <f t="shared" si="19"/>
        <v>0.52083333333333337</v>
      </c>
      <c r="B813" s="4">
        <v>15</v>
      </c>
      <c r="C813" s="5">
        <v>750</v>
      </c>
      <c r="F813" s="94">
        <v>749.50069444444102</v>
      </c>
      <c r="G813" s="4">
        <v>750</v>
      </c>
      <c r="I813" s="5"/>
    </row>
    <row r="814" spans="1:9" x14ac:dyDescent="0.2">
      <c r="A814" s="87">
        <f t="shared" si="19"/>
        <v>0.52152777777777781</v>
      </c>
      <c r="B814" s="4">
        <v>15</v>
      </c>
      <c r="C814" s="5">
        <v>751</v>
      </c>
      <c r="F814" s="94">
        <v>750.50069444444102</v>
      </c>
      <c r="G814" s="4">
        <v>751</v>
      </c>
      <c r="I814" s="5"/>
    </row>
    <row r="815" spans="1:9" x14ac:dyDescent="0.2">
      <c r="A815" s="87">
        <f t="shared" si="19"/>
        <v>0.52222222222222225</v>
      </c>
      <c r="B815" s="4">
        <v>15</v>
      </c>
      <c r="C815" s="5">
        <v>752</v>
      </c>
      <c r="F815" s="94">
        <v>751.50069444444102</v>
      </c>
      <c r="G815" s="4">
        <v>752</v>
      </c>
      <c r="I815" s="5"/>
    </row>
    <row r="816" spans="1:9" x14ac:dyDescent="0.2">
      <c r="A816" s="87">
        <f t="shared" si="19"/>
        <v>0.5229166666666667</v>
      </c>
      <c r="B816" s="4">
        <v>15</v>
      </c>
      <c r="C816" s="5">
        <v>753</v>
      </c>
      <c r="F816" s="94">
        <v>752.50069444444102</v>
      </c>
      <c r="G816" s="4">
        <v>753</v>
      </c>
      <c r="I816" s="5"/>
    </row>
    <row r="817" spans="1:9" x14ac:dyDescent="0.2">
      <c r="A817" s="87">
        <f t="shared" si="19"/>
        <v>0.52361111111111114</v>
      </c>
      <c r="B817" s="4">
        <v>15</v>
      </c>
      <c r="C817" s="5">
        <v>754</v>
      </c>
      <c r="F817" s="94">
        <v>753.50069444444102</v>
      </c>
      <c r="G817" s="4">
        <v>754</v>
      </c>
      <c r="I817" s="5"/>
    </row>
    <row r="818" spans="1:9" x14ac:dyDescent="0.2">
      <c r="A818" s="87">
        <f t="shared" si="19"/>
        <v>0.52430555555555558</v>
      </c>
      <c r="B818" s="4">
        <v>15</v>
      </c>
      <c r="C818" s="5">
        <v>755</v>
      </c>
      <c r="F818" s="94">
        <v>754.50069444444102</v>
      </c>
      <c r="G818" s="4">
        <v>755</v>
      </c>
      <c r="I818" s="5"/>
    </row>
    <row r="819" spans="1:9" x14ac:dyDescent="0.2">
      <c r="A819" s="87">
        <f t="shared" si="19"/>
        <v>0.52500000000000002</v>
      </c>
      <c r="B819" s="4">
        <v>15</v>
      </c>
      <c r="C819" s="5">
        <v>756</v>
      </c>
      <c r="F819" s="94">
        <v>755.50069444444102</v>
      </c>
      <c r="G819" s="4">
        <v>756</v>
      </c>
      <c r="I819" s="5"/>
    </row>
    <row r="820" spans="1:9" x14ac:dyDescent="0.2">
      <c r="A820" s="87">
        <f t="shared" si="19"/>
        <v>0.52569444444444446</v>
      </c>
      <c r="B820" s="4">
        <v>15</v>
      </c>
      <c r="C820" s="5">
        <v>757</v>
      </c>
      <c r="F820" s="94">
        <v>756.50069444444102</v>
      </c>
      <c r="G820" s="4">
        <v>757</v>
      </c>
      <c r="I820" s="5"/>
    </row>
    <row r="821" spans="1:9" x14ac:dyDescent="0.2">
      <c r="A821" s="87">
        <f t="shared" si="19"/>
        <v>0.52638888888888891</v>
      </c>
      <c r="B821" s="4">
        <v>15</v>
      </c>
      <c r="C821" s="5">
        <v>758</v>
      </c>
      <c r="F821" s="94">
        <v>757.50069444444102</v>
      </c>
      <c r="G821" s="4">
        <v>758</v>
      </c>
      <c r="I821" s="5"/>
    </row>
    <row r="822" spans="1:9" x14ac:dyDescent="0.2">
      <c r="A822" s="87">
        <f t="shared" si="19"/>
        <v>0.52708333333333335</v>
      </c>
      <c r="B822" s="4">
        <v>15</v>
      </c>
      <c r="C822" s="5">
        <v>759</v>
      </c>
      <c r="F822" s="94">
        <v>758.50069444444102</v>
      </c>
      <c r="G822" s="4">
        <v>759</v>
      </c>
      <c r="I822" s="5"/>
    </row>
    <row r="823" spans="1:9" x14ac:dyDescent="0.2">
      <c r="A823" s="87">
        <f t="shared" si="19"/>
        <v>0.52777777777777779</v>
      </c>
      <c r="B823" s="4">
        <v>15</v>
      </c>
      <c r="C823" s="5">
        <v>760</v>
      </c>
      <c r="F823" s="94">
        <v>759.50069444444102</v>
      </c>
      <c r="G823" s="4">
        <v>760</v>
      </c>
      <c r="I823" s="5"/>
    </row>
    <row r="824" spans="1:9" x14ac:dyDescent="0.2">
      <c r="A824" s="87">
        <f t="shared" si="19"/>
        <v>0.52847222222222223</v>
      </c>
      <c r="B824" s="4">
        <v>15</v>
      </c>
      <c r="C824" s="5">
        <v>761</v>
      </c>
      <c r="F824" s="94">
        <v>760.50069444444102</v>
      </c>
      <c r="G824" s="4">
        <v>761</v>
      </c>
      <c r="I824" s="5"/>
    </row>
    <row r="825" spans="1:9" x14ac:dyDescent="0.2">
      <c r="A825" s="87">
        <f t="shared" si="19"/>
        <v>0.52916666666666667</v>
      </c>
      <c r="B825" s="4">
        <v>15</v>
      </c>
      <c r="C825" s="5">
        <v>762</v>
      </c>
      <c r="F825" s="94">
        <v>761.50069444444102</v>
      </c>
      <c r="G825" s="4">
        <v>762</v>
      </c>
      <c r="I825" s="5"/>
    </row>
    <row r="826" spans="1:9" x14ac:dyDescent="0.2">
      <c r="A826" s="87">
        <f t="shared" si="19"/>
        <v>0.52986111111111112</v>
      </c>
      <c r="B826" s="4">
        <v>15</v>
      </c>
      <c r="C826" s="5">
        <v>763</v>
      </c>
      <c r="F826" s="94">
        <v>762.50069444444102</v>
      </c>
      <c r="G826" s="4">
        <v>763</v>
      </c>
      <c r="I826" s="5"/>
    </row>
    <row r="827" spans="1:9" x14ac:dyDescent="0.2">
      <c r="A827" s="87">
        <f t="shared" si="19"/>
        <v>0.53055555555555556</v>
      </c>
      <c r="B827" s="4">
        <v>15</v>
      </c>
      <c r="C827" s="5">
        <v>764</v>
      </c>
      <c r="F827" s="94">
        <v>763.50069444444102</v>
      </c>
      <c r="G827" s="4">
        <v>764</v>
      </c>
      <c r="I827" s="5"/>
    </row>
    <row r="828" spans="1:9" x14ac:dyDescent="0.2">
      <c r="A828" s="87">
        <f t="shared" si="19"/>
        <v>0.53125</v>
      </c>
      <c r="B828" s="4">
        <v>15</v>
      </c>
      <c r="C828" s="5">
        <v>765</v>
      </c>
      <c r="F828" s="94">
        <v>764.50069444444102</v>
      </c>
      <c r="G828" s="4">
        <v>765</v>
      </c>
      <c r="I828" s="5"/>
    </row>
    <row r="829" spans="1:9" x14ac:dyDescent="0.2">
      <c r="A829" s="87">
        <f t="shared" si="19"/>
        <v>0.53194444444444444</v>
      </c>
      <c r="B829" s="4">
        <v>15</v>
      </c>
      <c r="C829" s="5">
        <v>766</v>
      </c>
      <c r="F829" s="94">
        <v>765.50069444444102</v>
      </c>
      <c r="G829" s="4">
        <v>766</v>
      </c>
      <c r="I829" s="5"/>
    </row>
    <row r="830" spans="1:9" x14ac:dyDescent="0.2">
      <c r="A830" s="87">
        <f t="shared" si="19"/>
        <v>0.53263888888888888</v>
      </c>
      <c r="B830" s="4">
        <v>15</v>
      </c>
      <c r="C830" s="5">
        <v>767</v>
      </c>
      <c r="F830" s="94">
        <v>766.50069444444102</v>
      </c>
      <c r="G830" s="4">
        <v>767</v>
      </c>
      <c r="I830" s="5"/>
    </row>
    <row r="831" spans="1:9" x14ac:dyDescent="0.2">
      <c r="A831" s="87">
        <f t="shared" si="19"/>
        <v>0.53333333333333333</v>
      </c>
      <c r="B831" s="4">
        <v>15</v>
      </c>
      <c r="C831" s="5">
        <v>768</v>
      </c>
      <c r="F831" s="94">
        <v>767.50069444444102</v>
      </c>
      <c r="G831" s="4">
        <v>768</v>
      </c>
      <c r="I831" s="5"/>
    </row>
    <row r="832" spans="1:9" x14ac:dyDescent="0.2">
      <c r="A832" s="87">
        <f t="shared" si="19"/>
        <v>0.53402777777777777</v>
      </c>
      <c r="B832" s="4">
        <v>15</v>
      </c>
      <c r="C832" s="5">
        <v>769</v>
      </c>
      <c r="F832" s="94">
        <v>768.50069444444102</v>
      </c>
      <c r="G832" s="4">
        <v>769</v>
      </c>
      <c r="I832" s="5"/>
    </row>
    <row r="833" spans="1:9" x14ac:dyDescent="0.2">
      <c r="A833" s="87">
        <f t="shared" si="19"/>
        <v>0.53472222222222221</v>
      </c>
      <c r="B833" s="4">
        <v>15</v>
      </c>
      <c r="C833" s="5">
        <v>770</v>
      </c>
      <c r="F833" s="94">
        <v>769.50069444444102</v>
      </c>
      <c r="G833" s="4">
        <v>770</v>
      </c>
      <c r="I833" s="5"/>
    </row>
    <row r="834" spans="1:9" x14ac:dyDescent="0.2">
      <c r="A834" s="87">
        <f t="shared" si="19"/>
        <v>0.53541666666666665</v>
      </c>
      <c r="B834" s="4">
        <v>15</v>
      </c>
      <c r="C834" s="5">
        <v>771</v>
      </c>
      <c r="F834" s="94">
        <v>770.50069444444102</v>
      </c>
      <c r="G834" s="4">
        <v>771</v>
      </c>
      <c r="I834" s="5"/>
    </row>
    <row r="835" spans="1:9" x14ac:dyDescent="0.2">
      <c r="A835" s="87">
        <f t="shared" si="19"/>
        <v>0.53611111111111109</v>
      </c>
      <c r="B835" s="4">
        <v>15</v>
      </c>
      <c r="C835" s="5">
        <v>772</v>
      </c>
      <c r="F835" s="94">
        <v>771.50069444444102</v>
      </c>
      <c r="G835" s="4">
        <v>772</v>
      </c>
      <c r="I835" s="5"/>
    </row>
    <row r="836" spans="1:9" x14ac:dyDescent="0.2">
      <c r="A836" s="87">
        <f t="shared" si="19"/>
        <v>0.53680555555555554</v>
      </c>
      <c r="B836" s="4">
        <v>15</v>
      </c>
      <c r="C836" s="5">
        <v>773</v>
      </c>
      <c r="F836" s="94">
        <v>772.50069444444102</v>
      </c>
      <c r="G836" s="4">
        <v>773</v>
      </c>
      <c r="I836" s="5"/>
    </row>
    <row r="837" spans="1:9" x14ac:dyDescent="0.2">
      <c r="A837" s="87">
        <f t="shared" si="19"/>
        <v>0.53749999999999998</v>
      </c>
      <c r="B837" s="4">
        <v>15</v>
      </c>
      <c r="C837" s="5">
        <v>774</v>
      </c>
      <c r="F837" s="94">
        <v>773.50069444444102</v>
      </c>
      <c r="G837" s="4">
        <v>774</v>
      </c>
      <c r="I837" s="5"/>
    </row>
    <row r="838" spans="1:9" x14ac:dyDescent="0.2">
      <c r="A838" s="87">
        <f t="shared" si="19"/>
        <v>0.53819444444444442</v>
      </c>
      <c r="B838" s="4">
        <v>15</v>
      </c>
      <c r="C838" s="5">
        <v>775</v>
      </c>
      <c r="F838" s="94">
        <v>774.50069444444102</v>
      </c>
      <c r="G838" s="4">
        <v>775</v>
      </c>
      <c r="I838" s="5"/>
    </row>
    <row r="839" spans="1:9" x14ac:dyDescent="0.2">
      <c r="A839" s="87">
        <f t="shared" si="19"/>
        <v>0.53888888888888886</v>
      </c>
      <c r="B839" s="4">
        <v>15</v>
      </c>
      <c r="C839" s="5">
        <v>776</v>
      </c>
      <c r="F839" s="94">
        <v>775.50069444444102</v>
      </c>
      <c r="G839" s="4">
        <v>776</v>
      </c>
      <c r="I839" s="5"/>
    </row>
    <row r="840" spans="1:9" x14ac:dyDescent="0.2">
      <c r="A840" s="87">
        <f t="shared" si="19"/>
        <v>0.5395833333333333</v>
      </c>
      <c r="B840" s="4">
        <v>15</v>
      </c>
      <c r="C840" s="5">
        <v>777</v>
      </c>
      <c r="F840" s="94">
        <v>776.50069444444102</v>
      </c>
      <c r="G840" s="4">
        <v>777</v>
      </c>
      <c r="I840" s="5"/>
    </row>
    <row r="841" spans="1:9" x14ac:dyDescent="0.2">
      <c r="A841" s="87">
        <f t="shared" si="19"/>
        <v>0.54027777777777775</v>
      </c>
      <c r="B841" s="4">
        <v>15</v>
      </c>
      <c r="C841" s="5">
        <v>778</v>
      </c>
      <c r="F841" s="94">
        <v>777.50069444444102</v>
      </c>
      <c r="G841" s="4">
        <v>778</v>
      </c>
      <c r="I841" s="5"/>
    </row>
    <row r="842" spans="1:9" x14ac:dyDescent="0.2">
      <c r="A842" s="87">
        <f t="shared" si="19"/>
        <v>0.54097222222222219</v>
      </c>
      <c r="B842" s="4">
        <v>15</v>
      </c>
      <c r="C842" s="5">
        <v>779</v>
      </c>
      <c r="F842" s="94">
        <v>778.50069444444102</v>
      </c>
      <c r="G842" s="4">
        <v>779</v>
      </c>
      <c r="I842" s="5"/>
    </row>
    <row r="843" spans="1:9" x14ac:dyDescent="0.2">
      <c r="A843" s="87">
        <f t="shared" si="19"/>
        <v>0.54166666666666663</v>
      </c>
      <c r="B843" s="4">
        <v>15</v>
      </c>
      <c r="C843" s="5">
        <v>780</v>
      </c>
      <c r="F843" s="94">
        <v>779.50069444444102</v>
      </c>
      <c r="G843" s="4">
        <v>780</v>
      </c>
      <c r="I843" s="5"/>
    </row>
    <row r="844" spans="1:9" x14ac:dyDescent="0.2">
      <c r="A844" s="87">
        <f t="shared" si="19"/>
        <v>0.54236111111111118</v>
      </c>
      <c r="B844" s="4">
        <v>15</v>
      </c>
      <c r="C844" s="5">
        <v>781</v>
      </c>
      <c r="F844" s="94">
        <v>780.50069444444102</v>
      </c>
      <c r="G844" s="4">
        <v>781</v>
      </c>
      <c r="I844" s="5"/>
    </row>
    <row r="845" spans="1:9" x14ac:dyDescent="0.2">
      <c r="A845" s="87">
        <f t="shared" si="19"/>
        <v>0.54305555555555551</v>
      </c>
      <c r="B845" s="4">
        <v>15</v>
      </c>
      <c r="C845" s="5">
        <v>782</v>
      </c>
      <c r="F845" s="94">
        <v>781.50069444444102</v>
      </c>
      <c r="G845" s="4">
        <v>782</v>
      </c>
      <c r="I845" s="5"/>
    </row>
    <row r="846" spans="1:9" x14ac:dyDescent="0.2">
      <c r="A846" s="87">
        <f t="shared" si="19"/>
        <v>0.54375000000000007</v>
      </c>
      <c r="B846" s="4">
        <v>15</v>
      </c>
      <c r="C846" s="5">
        <v>783</v>
      </c>
      <c r="F846" s="94">
        <v>782.50069444444102</v>
      </c>
      <c r="G846" s="4">
        <v>783</v>
      </c>
      <c r="I846" s="5"/>
    </row>
    <row r="847" spans="1:9" x14ac:dyDescent="0.2">
      <c r="A847" s="87">
        <f t="shared" si="19"/>
        <v>0.5444444444444444</v>
      </c>
      <c r="B847" s="4">
        <v>15</v>
      </c>
      <c r="C847" s="5">
        <v>784</v>
      </c>
      <c r="F847" s="94">
        <v>783.50069444444102</v>
      </c>
      <c r="G847" s="4">
        <v>784</v>
      </c>
      <c r="I847" s="5"/>
    </row>
    <row r="848" spans="1:9" x14ac:dyDescent="0.2">
      <c r="A848" s="87">
        <f t="shared" si="19"/>
        <v>0.54513888888888895</v>
      </c>
      <c r="B848" s="4">
        <v>15</v>
      </c>
      <c r="C848" s="5">
        <v>785</v>
      </c>
      <c r="F848" s="94">
        <v>784.50069444444102</v>
      </c>
      <c r="G848" s="4">
        <v>785</v>
      </c>
      <c r="I848" s="5"/>
    </row>
    <row r="849" spans="1:9" x14ac:dyDescent="0.2">
      <c r="A849" s="87">
        <f t="shared" si="19"/>
        <v>0.54583333333333328</v>
      </c>
      <c r="B849" s="4">
        <v>15</v>
      </c>
      <c r="C849" s="5">
        <v>786</v>
      </c>
      <c r="F849" s="94">
        <v>785.50069444444102</v>
      </c>
      <c r="G849" s="4">
        <v>786</v>
      </c>
      <c r="I849" s="5"/>
    </row>
    <row r="850" spans="1:9" x14ac:dyDescent="0.2">
      <c r="A850" s="87">
        <f t="shared" si="19"/>
        <v>0.54652777777777783</v>
      </c>
      <c r="B850" s="4">
        <v>15</v>
      </c>
      <c r="C850" s="5">
        <v>787</v>
      </c>
      <c r="F850" s="94">
        <v>786.50069444444102</v>
      </c>
      <c r="G850" s="4">
        <v>787</v>
      </c>
      <c r="I850" s="5"/>
    </row>
    <row r="851" spans="1:9" x14ac:dyDescent="0.2">
      <c r="A851" s="87">
        <f t="shared" si="19"/>
        <v>0.54722222222222217</v>
      </c>
      <c r="B851" s="4">
        <v>15</v>
      </c>
      <c r="C851" s="5">
        <v>788</v>
      </c>
      <c r="F851" s="94">
        <v>787.50069444444102</v>
      </c>
      <c r="G851" s="4">
        <v>788</v>
      </c>
      <c r="I851" s="5"/>
    </row>
    <row r="852" spans="1:9" x14ac:dyDescent="0.2">
      <c r="A852" s="87">
        <f t="shared" si="19"/>
        <v>0.54791666666666672</v>
      </c>
      <c r="B852" s="4">
        <v>15</v>
      </c>
      <c r="C852" s="5">
        <v>789</v>
      </c>
      <c r="F852" s="94">
        <v>788.50069444444102</v>
      </c>
      <c r="G852" s="4">
        <v>789</v>
      </c>
      <c r="I852" s="5"/>
    </row>
    <row r="853" spans="1:9" x14ac:dyDescent="0.2">
      <c r="A853" s="87">
        <f t="shared" si="19"/>
        <v>0.54861111111111105</v>
      </c>
      <c r="B853" s="4">
        <v>15</v>
      </c>
      <c r="C853" s="5">
        <v>790</v>
      </c>
      <c r="F853" s="94">
        <v>789.50069444444102</v>
      </c>
      <c r="G853" s="4">
        <v>790</v>
      </c>
      <c r="I853" s="5"/>
    </row>
    <row r="854" spans="1:9" x14ac:dyDescent="0.2">
      <c r="A854" s="87">
        <f t="shared" si="19"/>
        <v>0.5493055555555556</v>
      </c>
      <c r="B854" s="4">
        <v>15</v>
      </c>
      <c r="C854" s="5">
        <v>791</v>
      </c>
      <c r="F854" s="94">
        <v>790.50069444444102</v>
      </c>
      <c r="G854" s="4">
        <v>791</v>
      </c>
      <c r="I854" s="5"/>
    </row>
    <row r="855" spans="1:9" x14ac:dyDescent="0.2">
      <c r="A855" s="87">
        <f t="shared" si="19"/>
        <v>0.54999999999999993</v>
      </c>
      <c r="B855" s="4">
        <v>15</v>
      </c>
      <c r="C855" s="5">
        <v>792</v>
      </c>
      <c r="F855" s="94">
        <v>791.50069444444102</v>
      </c>
      <c r="G855" s="4">
        <v>792</v>
      </c>
      <c r="I855" s="5"/>
    </row>
    <row r="856" spans="1:9" x14ac:dyDescent="0.2">
      <c r="A856" s="87">
        <f t="shared" ref="A856:A919" si="20">C856/60/24</f>
        <v>0.55069444444444449</v>
      </c>
      <c r="B856" s="4">
        <v>15</v>
      </c>
      <c r="C856" s="5">
        <v>793</v>
      </c>
      <c r="F856" s="94">
        <v>792.50069444444102</v>
      </c>
      <c r="G856" s="4">
        <v>793</v>
      </c>
      <c r="I856" s="5"/>
    </row>
    <row r="857" spans="1:9" x14ac:dyDescent="0.2">
      <c r="A857" s="87">
        <f t="shared" si="20"/>
        <v>0.55138888888888882</v>
      </c>
      <c r="B857" s="4">
        <v>15</v>
      </c>
      <c r="C857" s="5">
        <v>794</v>
      </c>
      <c r="F857" s="94">
        <v>793.50069444444102</v>
      </c>
      <c r="G857" s="4">
        <v>794</v>
      </c>
      <c r="I857" s="5"/>
    </row>
    <row r="858" spans="1:9" x14ac:dyDescent="0.2">
      <c r="A858" s="87">
        <f t="shared" si="20"/>
        <v>0.55208333333333337</v>
      </c>
      <c r="B858" s="4">
        <v>15</v>
      </c>
      <c r="C858" s="5">
        <v>795</v>
      </c>
      <c r="F858" s="94">
        <v>794.50069444444102</v>
      </c>
      <c r="G858" s="4">
        <v>795</v>
      </c>
      <c r="I858" s="5"/>
    </row>
    <row r="859" spans="1:9" x14ac:dyDescent="0.2">
      <c r="A859" s="87">
        <f t="shared" si="20"/>
        <v>0.55277777777777781</v>
      </c>
      <c r="B859" s="4">
        <v>15</v>
      </c>
      <c r="C859" s="5">
        <v>796</v>
      </c>
      <c r="F859" s="94">
        <v>795.50069444444102</v>
      </c>
      <c r="G859" s="4">
        <v>796</v>
      </c>
      <c r="I859" s="5"/>
    </row>
    <row r="860" spans="1:9" x14ac:dyDescent="0.2">
      <c r="A860" s="87">
        <f t="shared" si="20"/>
        <v>0.55347222222222225</v>
      </c>
      <c r="B860" s="4">
        <v>15</v>
      </c>
      <c r="C860" s="5">
        <v>797</v>
      </c>
      <c r="F860" s="94">
        <v>796.50069444444102</v>
      </c>
      <c r="G860" s="4">
        <v>797</v>
      </c>
      <c r="I860" s="5"/>
    </row>
    <row r="861" spans="1:9" x14ac:dyDescent="0.2">
      <c r="A861" s="87">
        <f t="shared" si="20"/>
        <v>0.5541666666666667</v>
      </c>
      <c r="B861" s="4">
        <v>15</v>
      </c>
      <c r="C861" s="5">
        <v>798</v>
      </c>
      <c r="F861" s="94">
        <v>797.50069444444102</v>
      </c>
      <c r="G861" s="4">
        <v>798</v>
      </c>
      <c r="I861" s="5"/>
    </row>
    <row r="862" spans="1:9" x14ac:dyDescent="0.2">
      <c r="A862" s="87">
        <f t="shared" si="20"/>
        <v>0.55486111111111114</v>
      </c>
      <c r="B862" s="4">
        <v>15</v>
      </c>
      <c r="C862" s="5">
        <v>799</v>
      </c>
      <c r="F862" s="94">
        <v>798.50069444444102</v>
      </c>
      <c r="G862" s="4">
        <v>799</v>
      </c>
      <c r="I862" s="5"/>
    </row>
    <row r="863" spans="1:9" x14ac:dyDescent="0.2">
      <c r="A863" s="87">
        <f t="shared" si="20"/>
        <v>0.55555555555555558</v>
      </c>
      <c r="B863" s="4">
        <v>15</v>
      </c>
      <c r="C863" s="5">
        <v>800</v>
      </c>
      <c r="F863" s="94">
        <v>799.50069444444102</v>
      </c>
      <c r="G863" s="4">
        <v>800</v>
      </c>
      <c r="I863" s="5"/>
    </row>
    <row r="864" spans="1:9" x14ac:dyDescent="0.2">
      <c r="A864" s="87">
        <f t="shared" si="20"/>
        <v>0.55625000000000002</v>
      </c>
      <c r="B864" s="4">
        <v>15</v>
      </c>
      <c r="C864" s="5">
        <v>801</v>
      </c>
      <c r="F864" s="94">
        <v>800.50069444444102</v>
      </c>
      <c r="G864" s="4">
        <v>801</v>
      </c>
      <c r="I864" s="5"/>
    </row>
    <row r="865" spans="1:9" x14ac:dyDescent="0.2">
      <c r="A865" s="87">
        <f t="shared" si="20"/>
        <v>0.55694444444444446</v>
      </c>
      <c r="B865" s="4">
        <v>15</v>
      </c>
      <c r="C865" s="5">
        <v>802</v>
      </c>
      <c r="F865" s="94">
        <v>801.50069444444102</v>
      </c>
      <c r="G865" s="4">
        <v>802</v>
      </c>
      <c r="I865" s="5"/>
    </row>
    <row r="866" spans="1:9" x14ac:dyDescent="0.2">
      <c r="A866" s="87">
        <f t="shared" si="20"/>
        <v>0.55763888888888891</v>
      </c>
      <c r="B866" s="4">
        <v>15</v>
      </c>
      <c r="C866" s="5">
        <v>803</v>
      </c>
      <c r="F866" s="94">
        <v>802.50069444444102</v>
      </c>
      <c r="G866" s="4">
        <v>803</v>
      </c>
      <c r="I866" s="5"/>
    </row>
    <row r="867" spans="1:9" x14ac:dyDescent="0.2">
      <c r="A867" s="87">
        <f t="shared" si="20"/>
        <v>0.55833333333333335</v>
      </c>
      <c r="B867" s="4">
        <v>15</v>
      </c>
      <c r="C867" s="5">
        <v>804</v>
      </c>
      <c r="F867" s="94">
        <v>803.50069444444102</v>
      </c>
      <c r="G867" s="4">
        <v>804</v>
      </c>
      <c r="I867" s="5"/>
    </row>
    <row r="868" spans="1:9" x14ac:dyDescent="0.2">
      <c r="A868" s="87">
        <f t="shared" si="20"/>
        <v>0.55902777777777779</v>
      </c>
      <c r="B868" s="4">
        <v>15</v>
      </c>
      <c r="C868" s="5">
        <v>805</v>
      </c>
      <c r="F868" s="94">
        <v>804.50069444444102</v>
      </c>
      <c r="G868" s="4">
        <v>805</v>
      </c>
      <c r="I868" s="5"/>
    </row>
    <row r="869" spans="1:9" x14ac:dyDescent="0.2">
      <c r="A869" s="87">
        <f t="shared" si="20"/>
        <v>0.55972222222222223</v>
      </c>
      <c r="B869" s="4">
        <v>15</v>
      </c>
      <c r="C869" s="5">
        <v>806</v>
      </c>
      <c r="F869" s="94">
        <v>805.50069444444102</v>
      </c>
      <c r="G869" s="4">
        <v>806</v>
      </c>
      <c r="I869" s="5"/>
    </row>
    <row r="870" spans="1:9" x14ac:dyDescent="0.2">
      <c r="A870" s="87">
        <f t="shared" si="20"/>
        <v>0.56041666666666667</v>
      </c>
      <c r="B870" s="4">
        <v>15</v>
      </c>
      <c r="C870" s="5">
        <v>807</v>
      </c>
      <c r="F870" s="94">
        <v>806.50069444444102</v>
      </c>
      <c r="G870" s="4">
        <v>807</v>
      </c>
      <c r="I870" s="5"/>
    </row>
    <row r="871" spans="1:9" x14ac:dyDescent="0.2">
      <c r="A871" s="87">
        <f t="shared" si="20"/>
        <v>0.56111111111111112</v>
      </c>
      <c r="B871" s="4">
        <v>15</v>
      </c>
      <c r="C871" s="5">
        <v>808</v>
      </c>
      <c r="F871" s="94">
        <v>807.50069444444102</v>
      </c>
      <c r="G871" s="4">
        <v>808</v>
      </c>
      <c r="I871" s="5"/>
    </row>
    <row r="872" spans="1:9" x14ac:dyDescent="0.2">
      <c r="A872" s="87">
        <f t="shared" si="20"/>
        <v>0.56180555555555556</v>
      </c>
      <c r="B872" s="4">
        <v>15</v>
      </c>
      <c r="C872" s="5">
        <v>809</v>
      </c>
      <c r="F872" s="94">
        <v>808.50069444444102</v>
      </c>
      <c r="G872" s="4">
        <v>809</v>
      </c>
      <c r="I872" s="5"/>
    </row>
    <row r="873" spans="1:9" x14ac:dyDescent="0.2">
      <c r="A873" s="87">
        <f t="shared" si="20"/>
        <v>0.5625</v>
      </c>
      <c r="B873" s="4">
        <v>15</v>
      </c>
      <c r="C873" s="5">
        <v>810</v>
      </c>
      <c r="F873" s="94">
        <v>809.50069444444102</v>
      </c>
      <c r="G873" s="4">
        <v>810</v>
      </c>
      <c r="I873" s="5"/>
    </row>
    <row r="874" spans="1:9" x14ac:dyDescent="0.2">
      <c r="A874" s="87">
        <f t="shared" si="20"/>
        <v>0.56319444444444444</v>
      </c>
      <c r="B874" s="4">
        <v>15</v>
      </c>
      <c r="C874" s="5">
        <v>811</v>
      </c>
      <c r="F874" s="94">
        <v>810.50069444444102</v>
      </c>
      <c r="G874" s="4">
        <v>811</v>
      </c>
      <c r="I874" s="5"/>
    </row>
    <row r="875" spans="1:9" x14ac:dyDescent="0.2">
      <c r="A875" s="87">
        <f t="shared" si="20"/>
        <v>0.56388888888888888</v>
      </c>
      <c r="B875" s="4">
        <v>15</v>
      </c>
      <c r="C875" s="5">
        <v>812</v>
      </c>
      <c r="F875" s="94">
        <v>811.50069444444102</v>
      </c>
      <c r="G875" s="4">
        <v>812</v>
      </c>
      <c r="I875" s="5"/>
    </row>
    <row r="876" spans="1:9" x14ac:dyDescent="0.2">
      <c r="A876" s="87">
        <f t="shared" si="20"/>
        <v>0.56458333333333333</v>
      </c>
      <c r="B876" s="4">
        <v>15</v>
      </c>
      <c r="C876" s="5">
        <v>813</v>
      </c>
      <c r="F876" s="94">
        <v>812.50069444444102</v>
      </c>
      <c r="G876" s="4">
        <v>813</v>
      </c>
      <c r="I876" s="5"/>
    </row>
    <row r="877" spans="1:9" x14ac:dyDescent="0.2">
      <c r="A877" s="87">
        <f t="shared" si="20"/>
        <v>0.56527777777777777</v>
      </c>
      <c r="B877" s="4">
        <v>15</v>
      </c>
      <c r="C877" s="5">
        <v>814</v>
      </c>
      <c r="F877" s="94">
        <v>813.50069444444102</v>
      </c>
      <c r="G877" s="4">
        <v>814</v>
      </c>
      <c r="I877" s="5"/>
    </row>
    <row r="878" spans="1:9" x14ac:dyDescent="0.2">
      <c r="A878" s="87">
        <f t="shared" si="20"/>
        <v>0.56597222222222221</v>
      </c>
      <c r="B878" s="4">
        <v>15</v>
      </c>
      <c r="C878" s="5">
        <v>815</v>
      </c>
      <c r="F878" s="94">
        <v>814.50069444444102</v>
      </c>
      <c r="G878" s="4">
        <v>815</v>
      </c>
      <c r="I878" s="5"/>
    </row>
    <row r="879" spans="1:9" x14ac:dyDescent="0.2">
      <c r="A879" s="87">
        <f t="shared" si="20"/>
        <v>0.56666666666666665</v>
      </c>
      <c r="B879" s="4">
        <v>15</v>
      </c>
      <c r="C879" s="5">
        <v>816</v>
      </c>
      <c r="F879" s="94">
        <v>815.50069444444102</v>
      </c>
      <c r="G879" s="4">
        <v>816</v>
      </c>
      <c r="I879" s="5"/>
    </row>
    <row r="880" spans="1:9" x14ac:dyDescent="0.2">
      <c r="A880" s="87">
        <f t="shared" si="20"/>
        <v>0.56736111111111109</v>
      </c>
      <c r="B880" s="4">
        <v>15</v>
      </c>
      <c r="C880" s="5">
        <v>817</v>
      </c>
      <c r="F880" s="94">
        <v>816.50069444444102</v>
      </c>
      <c r="G880" s="4">
        <v>817</v>
      </c>
      <c r="I880" s="5"/>
    </row>
    <row r="881" spans="1:9" x14ac:dyDescent="0.2">
      <c r="A881" s="87">
        <f t="shared" si="20"/>
        <v>0.56805555555555554</v>
      </c>
      <c r="B881" s="4">
        <v>15</v>
      </c>
      <c r="C881" s="5">
        <v>818</v>
      </c>
      <c r="F881" s="94">
        <v>817.50069444444102</v>
      </c>
      <c r="G881" s="4">
        <v>818</v>
      </c>
      <c r="I881" s="5"/>
    </row>
    <row r="882" spans="1:9" x14ac:dyDescent="0.2">
      <c r="A882" s="87">
        <f t="shared" si="20"/>
        <v>0.56874999999999998</v>
      </c>
      <c r="B882" s="4">
        <v>15</v>
      </c>
      <c r="C882" s="5">
        <v>819</v>
      </c>
      <c r="F882" s="94">
        <v>818.50069444444102</v>
      </c>
      <c r="G882" s="4">
        <v>819</v>
      </c>
      <c r="I882" s="5"/>
    </row>
    <row r="883" spans="1:9" x14ac:dyDescent="0.2">
      <c r="A883" s="87">
        <f t="shared" si="20"/>
        <v>0.56944444444444442</v>
      </c>
      <c r="B883" s="4">
        <v>15</v>
      </c>
      <c r="C883" s="5">
        <v>820</v>
      </c>
      <c r="F883" s="94">
        <v>819.50069444444102</v>
      </c>
      <c r="G883" s="4">
        <v>820</v>
      </c>
      <c r="I883" s="5"/>
    </row>
    <row r="884" spans="1:9" x14ac:dyDescent="0.2">
      <c r="A884" s="87">
        <f t="shared" si="20"/>
        <v>0.57013888888888886</v>
      </c>
      <c r="B884" s="4">
        <v>15</v>
      </c>
      <c r="C884" s="5">
        <v>821</v>
      </c>
      <c r="F884" s="94">
        <v>820.50069444444102</v>
      </c>
      <c r="G884" s="4">
        <v>821</v>
      </c>
      <c r="I884" s="5"/>
    </row>
    <row r="885" spans="1:9" x14ac:dyDescent="0.2">
      <c r="A885" s="87">
        <f t="shared" si="20"/>
        <v>0.5708333333333333</v>
      </c>
      <c r="B885" s="4">
        <v>15</v>
      </c>
      <c r="C885" s="5">
        <v>822</v>
      </c>
      <c r="F885" s="94">
        <v>821.50069444444102</v>
      </c>
      <c r="G885" s="4">
        <v>822</v>
      </c>
      <c r="I885" s="5"/>
    </row>
    <row r="886" spans="1:9" x14ac:dyDescent="0.2">
      <c r="A886" s="87">
        <f t="shared" si="20"/>
        <v>0.57152777777777775</v>
      </c>
      <c r="B886" s="4">
        <v>15</v>
      </c>
      <c r="C886" s="5">
        <v>823</v>
      </c>
      <c r="F886" s="94">
        <v>822.50069444444102</v>
      </c>
      <c r="G886" s="4">
        <v>823</v>
      </c>
      <c r="I886" s="5"/>
    </row>
    <row r="887" spans="1:9" x14ac:dyDescent="0.2">
      <c r="A887" s="87">
        <f t="shared" si="20"/>
        <v>0.57222222222222219</v>
      </c>
      <c r="B887" s="4">
        <v>15</v>
      </c>
      <c r="C887" s="5">
        <v>824</v>
      </c>
      <c r="F887" s="94">
        <v>823.50069444444102</v>
      </c>
      <c r="G887" s="4">
        <v>824</v>
      </c>
      <c r="I887" s="5"/>
    </row>
    <row r="888" spans="1:9" x14ac:dyDescent="0.2">
      <c r="A888" s="87">
        <f t="shared" si="20"/>
        <v>0.57291666666666663</v>
      </c>
      <c r="B888" s="4">
        <v>15</v>
      </c>
      <c r="C888" s="5">
        <v>825</v>
      </c>
      <c r="F888" s="94">
        <v>824.50069444444102</v>
      </c>
      <c r="G888" s="4">
        <v>825</v>
      </c>
      <c r="I888" s="5"/>
    </row>
    <row r="889" spans="1:9" x14ac:dyDescent="0.2">
      <c r="A889" s="87">
        <f t="shared" si="20"/>
        <v>0.57361111111111118</v>
      </c>
      <c r="B889" s="4">
        <v>15</v>
      </c>
      <c r="C889" s="5">
        <v>826</v>
      </c>
      <c r="F889" s="94">
        <v>825.50069444444102</v>
      </c>
      <c r="G889" s="4">
        <v>826</v>
      </c>
      <c r="I889" s="5"/>
    </row>
    <row r="890" spans="1:9" x14ac:dyDescent="0.2">
      <c r="A890" s="87">
        <f t="shared" si="20"/>
        <v>0.57430555555555551</v>
      </c>
      <c r="B890" s="4">
        <v>15</v>
      </c>
      <c r="C890" s="5">
        <v>827</v>
      </c>
      <c r="F890" s="94">
        <v>826.50069444444102</v>
      </c>
      <c r="G890" s="4">
        <v>827</v>
      </c>
      <c r="I890" s="5"/>
    </row>
    <row r="891" spans="1:9" x14ac:dyDescent="0.2">
      <c r="A891" s="87">
        <f t="shared" si="20"/>
        <v>0.57500000000000007</v>
      </c>
      <c r="B891" s="4">
        <v>15</v>
      </c>
      <c r="C891" s="5">
        <v>828</v>
      </c>
      <c r="F891" s="94">
        <v>827.50069444444102</v>
      </c>
      <c r="G891" s="4">
        <v>828</v>
      </c>
      <c r="I891" s="5"/>
    </row>
    <row r="892" spans="1:9" x14ac:dyDescent="0.2">
      <c r="A892" s="87">
        <f t="shared" si="20"/>
        <v>0.5756944444444444</v>
      </c>
      <c r="B892" s="4">
        <v>15</v>
      </c>
      <c r="C892" s="5">
        <v>829</v>
      </c>
      <c r="F892" s="94">
        <v>828.50069444444102</v>
      </c>
      <c r="G892" s="4">
        <v>829</v>
      </c>
      <c r="I892" s="5"/>
    </row>
    <row r="893" spans="1:9" x14ac:dyDescent="0.2">
      <c r="A893" s="87">
        <f t="shared" si="20"/>
        <v>0.57638888888888895</v>
      </c>
      <c r="B893" s="4">
        <v>15</v>
      </c>
      <c r="C893" s="5">
        <v>830</v>
      </c>
      <c r="F893" s="94">
        <v>829.50069444444102</v>
      </c>
      <c r="G893" s="4">
        <v>830</v>
      </c>
      <c r="I893" s="5"/>
    </row>
    <row r="894" spans="1:9" x14ac:dyDescent="0.2">
      <c r="A894" s="87">
        <f t="shared" si="20"/>
        <v>0.57708333333333328</v>
      </c>
      <c r="B894" s="4">
        <v>15</v>
      </c>
      <c r="C894" s="5">
        <v>831</v>
      </c>
      <c r="F894" s="94">
        <v>830.50069444444102</v>
      </c>
      <c r="G894" s="4">
        <v>831</v>
      </c>
      <c r="I894" s="5"/>
    </row>
    <row r="895" spans="1:9" x14ac:dyDescent="0.2">
      <c r="A895" s="87">
        <f t="shared" si="20"/>
        <v>0.57777777777777783</v>
      </c>
      <c r="B895" s="4">
        <v>15</v>
      </c>
      <c r="C895" s="5">
        <v>832</v>
      </c>
      <c r="F895" s="94">
        <v>831.50069444444102</v>
      </c>
      <c r="G895" s="4">
        <v>832</v>
      </c>
      <c r="I895" s="5"/>
    </row>
    <row r="896" spans="1:9" x14ac:dyDescent="0.2">
      <c r="A896" s="87">
        <f t="shared" si="20"/>
        <v>0.57847222222222217</v>
      </c>
      <c r="B896" s="4">
        <v>15</v>
      </c>
      <c r="C896" s="5">
        <v>833</v>
      </c>
      <c r="F896" s="94">
        <v>832.50069444444102</v>
      </c>
      <c r="G896" s="4">
        <v>833</v>
      </c>
      <c r="I896" s="5"/>
    </row>
    <row r="897" spans="1:9" x14ac:dyDescent="0.2">
      <c r="A897" s="87">
        <f t="shared" si="20"/>
        <v>0.57916666666666672</v>
      </c>
      <c r="B897" s="4">
        <v>15</v>
      </c>
      <c r="C897" s="5">
        <v>834</v>
      </c>
      <c r="F897" s="94">
        <v>833.50069444444102</v>
      </c>
      <c r="G897" s="4">
        <v>834</v>
      </c>
      <c r="I897" s="5"/>
    </row>
    <row r="898" spans="1:9" x14ac:dyDescent="0.2">
      <c r="A898" s="87">
        <f t="shared" si="20"/>
        <v>0.57986111111111105</v>
      </c>
      <c r="B898" s="4">
        <v>15</v>
      </c>
      <c r="C898" s="5">
        <v>835</v>
      </c>
      <c r="F898" s="94">
        <v>834.50069444444102</v>
      </c>
      <c r="G898" s="4">
        <v>835</v>
      </c>
      <c r="I898" s="5"/>
    </row>
    <row r="899" spans="1:9" x14ac:dyDescent="0.2">
      <c r="A899" s="87">
        <f t="shared" si="20"/>
        <v>0.5805555555555556</v>
      </c>
      <c r="B899" s="4">
        <v>15</v>
      </c>
      <c r="C899" s="5">
        <v>836</v>
      </c>
      <c r="F899" s="94">
        <v>835.50069444444102</v>
      </c>
      <c r="G899" s="4">
        <v>836</v>
      </c>
      <c r="I899" s="5"/>
    </row>
    <row r="900" spans="1:9" x14ac:dyDescent="0.2">
      <c r="A900" s="87">
        <f t="shared" si="20"/>
        <v>0.58124999999999993</v>
      </c>
      <c r="B900" s="4">
        <v>15</v>
      </c>
      <c r="C900" s="5">
        <v>837</v>
      </c>
      <c r="F900" s="94">
        <v>836.50069444444102</v>
      </c>
      <c r="G900" s="4">
        <v>837</v>
      </c>
      <c r="I900" s="5"/>
    </row>
    <row r="901" spans="1:9" x14ac:dyDescent="0.2">
      <c r="A901" s="87">
        <f t="shared" si="20"/>
        <v>0.58194444444444449</v>
      </c>
      <c r="B901" s="4">
        <v>15</v>
      </c>
      <c r="C901" s="5">
        <v>838</v>
      </c>
      <c r="F901" s="94">
        <v>837.50069444444102</v>
      </c>
      <c r="G901" s="4">
        <v>838</v>
      </c>
      <c r="I901" s="5"/>
    </row>
    <row r="902" spans="1:9" x14ac:dyDescent="0.2">
      <c r="A902" s="87">
        <f t="shared" si="20"/>
        <v>0.58263888888888882</v>
      </c>
      <c r="B902" s="4">
        <v>15</v>
      </c>
      <c r="C902" s="5">
        <v>839</v>
      </c>
      <c r="F902" s="94">
        <v>838.50069444444102</v>
      </c>
      <c r="G902" s="4">
        <v>839</v>
      </c>
      <c r="I902" s="5"/>
    </row>
    <row r="903" spans="1:9" x14ac:dyDescent="0.2">
      <c r="A903" s="87">
        <f t="shared" si="20"/>
        <v>0.58333333333333337</v>
      </c>
      <c r="B903" s="4">
        <v>15</v>
      </c>
      <c r="C903" s="5">
        <v>840</v>
      </c>
      <c r="F903" s="94">
        <v>839.50069444444102</v>
      </c>
      <c r="G903" s="4">
        <v>840</v>
      </c>
      <c r="I903" s="5"/>
    </row>
    <row r="904" spans="1:9" x14ac:dyDescent="0.2">
      <c r="A904" s="87">
        <f t="shared" si="20"/>
        <v>0.58402777777777781</v>
      </c>
      <c r="B904" s="4">
        <v>15</v>
      </c>
      <c r="C904" s="5">
        <v>841</v>
      </c>
      <c r="F904" s="94">
        <v>840.50069444444102</v>
      </c>
      <c r="G904" s="4">
        <v>841</v>
      </c>
      <c r="I904" s="5"/>
    </row>
    <row r="905" spans="1:9" x14ac:dyDescent="0.2">
      <c r="A905" s="87">
        <f t="shared" si="20"/>
        <v>0.58472222222222225</v>
      </c>
      <c r="B905" s="4">
        <v>15</v>
      </c>
      <c r="C905" s="5">
        <v>842</v>
      </c>
      <c r="F905" s="94">
        <v>841.50069444444102</v>
      </c>
      <c r="G905" s="4">
        <v>842</v>
      </c>
      <c r="I905" s="5"/>
    </row>
    <row r="906" spans="1:9" x14ac:dyDescent="0.2">
      <c r="A906" s="87">
        <f t="shared" si="20"/>
        <v>0.5854166666666667</v>
      </c>
      <c r="B906" s="4">
        <v>15</v>
      </c>
      <c r="C906" s="5">
        <v>843</v>
      </c>
      <c r="F906" s="94">
        <v>842.50069444444102</v>
      </c>
      <c r="G906" s="4">
        <v>843</v>
      </c>
      <c r="I906" s="5"/>
    </row>
    <row r="907" spans="1:9" x14ac:dyDescent="0.2">
      <c r="A907" s="87">
        <f t="shared" si="20"/>
        <v>0.58611111111111114</v>
      </c>
      <c r="B907" s="4">
        <v>15</v>
      </c>
      <c r="C907" s="5">
        <v>844</v>
      </c>
      <c r="F907" s="94">
        <v>843.50069444444102</v>
      </c>
      <c r="G907" s="4">
        <v>844</v>
      </c>
      <c r="I907" s="5"/>
    </row>
    <row r="908" spans="1:9" x14ac:dyDescent="0.2">
      <c r="A908" s="87">
        <f t="shared" si="20"/>
        <v>0.58680555555555558</v>
      </c>
      <c r="B908" s="4">
        <v>15</v>
      </c>
      <c r="C908" s="5">
        <v>845</v>
      </c>
      <c r="F908" s="94">
        <v>844.50069444444102</v>
      </c>
      <c r="G908" s="4">
        <v>845</v>
      </c>
      <c r="I908" s="5"/>
    </row>
    <row r="909" spans="1:9" x14ac:dyDescent="0.2">
      <c r="A909" s="87">
        <f t="shared" si="20"/>
        <v>0.58750000000000002</v>
      </c>
      <c r="B909" s="4">
        <v>15</v>
      </c>
      <c r="C909" s="5">
        <v>846</v>
      </c>
      <c r="F909" s="94">
        <v>845.50069444444</v>
      </c>
      <c r="G909" s="4">
        <v>846</v>
      </c>
      <c r="I909" s="5"/>
    </row>
    <row r="910" spans="1:9" x14ac:dyDescent="0.2">
      <c r="A910" s="87">
        <f t="shared" si="20"/>
        <v>0.58819444444444446</v>
      </c>
      <c r="B910" s="4">
        <v>15</v>
      </c>
      <c r="C910" s="5">
        <v>847</v>
      </c>
      <c r="F910" s="94">
        <v>846.50069444444</v>
      </c>
      <c r="G910" s="4">
        <v>847</v>
      </c>
      <c r="I910" s="5"/>
    </row>
    <row r="911" spans="1:9" x14ac:dyDescent="0.2">
      <c r="A911" s="87">
        <f t="shared" si="20"/>
        <v>0.58888888888888891</v>
      </c>
      <c r="B911" s="4">
        <v>15</v>
      </c>
      <c r="C911" s="5">
        <v>848</v>
      </c>
      <c r="F911" s="94">
        <v>847.50069444444</v>
      </c>
      <c r="G911" s="4">
        <v>848</v>
      </c>
      <c r="I911" s="5"/>
    </row>
    <row r="912" spans="1:9" x14ac:dyDescent="0.2">
      <c r="A912" s="87">
        <f t="shared" si="20"/>
        <v>0.58958333333333335</v>
      </c>
      <c r="B912" s="4">
        <v>15</v>
      </c>
      <c r="C912" s="5">
        <v>849</v>
      </c>
      <c r="F912" s="94">
        <v>848.50069444444</v>
      </c>
      <c r="G912" s="4">
        <v>849</v>
      </c>
      <c r="I912" s="5"/>
    </row>
    <row r="913" spans="1:9" x14ac:dyDescent="0.2">
      <c r="A913" s="87">
        <f t="shared" si="20"/>
        <v>0.59027777777777779</v>
      </c>
      <c r="B913" s="4">
        <v>15</v>
      </c>
      <c r="C913" s="5">
        <v>850</v>
      </c>
      <c r="F913" s="94">
        <v>849.50069444444</v>
      </c>
      <c r="G913" s="4">
        <v>850</v>
      </c>
      <c r="I913" s="5"/>
    </row>
    <row r="914" spans="1:9" x14ac:dyDescent="0.2">
      <c r="A914" s="87">
        <f t="shared" si="20"/>
        <v>0.59097222222222223</v>
      </c>
      <c r="B914" s="4">
        <v>15</v>
      </c>
      <c r="C914" s="5">
        <v>851</v>
      </c>
      <c r="F914" s="94">
        <v>850.50069444444</v>
      </c>
      <c r="G914" s="4">
        <v>851</v>
      </c>
      <c r="I914" s="5"/>
    </row>
    <row r="915" spans="1:9" x14ac:dyDescent="0.2">
      <c r="A915" s="87">
        <f t="shared" si="20"/>
        <v>0.59166666666666667</v>
      </c>
      <c r="B915" s="4">
        <v>15</v>
      </c>
      <c r="C915" s="5">
        <v>852</v>
      </c>
      <c r="F915" s="94">
        <v>851.50069444444</v>
      </c>
      <c r="G915" s="4">
        <v>852</v>
      </c>
      <c r="I915" s="5"/>
    </row>
    <row r="916" spans="1:9" x14ac:dyDescent="0.2">
      <c r="A916" s="87">
        <f t="shared" si="20"/>
        <v>0.59236111111111112</v>
      </c>
      <c r="B916" s="4">
        <v>15</v>
      </c>
      <c r="C916" s="5">
        <v>853</v>
      </c>
      <c r="F916" s="94">
        <v>852.50069444444</v>
      </c>
      <c r="G916" s="4">
        <v>853</v>
      </c>
      <c r="I916" s="5"/>
    </row>
    <row r="917" spans="1:9" x14ac:dyDescent="0.2">
      <c r="A917" s="87">
        <f t="shared" si="20"/>
        <v>0.59305555555555556</v>
      </c>
      <c r="B917" s="4">
        <v>15</v>
      </c>
      <c r="C917" s="5">
        <v>854</v>
      </c>
      <c r="F917" s="94">
        <v>853.50069444444</v>
      </c>
      <c r="G917" s="4">
        <v>854</v>
      </c>
      <c r="I917" s="5"/>
    </row>
    <row r="918" spans="1:9" x14ac:dyDescent="0.2">
      <c r="A918" s="87">
        <f t="shared" si="20"/>
        <v>0.59375</v>
      </c>
      <c r="B918" s="4">
        <v>15</v>
      </c>
      <c r="C918" s="5">
        <v>855</v>
      </c>
      <c r="F918" s="94">
        <v>854.50069444444</v>
      </c>
      <c r="G918" s="4">
        <v>855</v>
      </c>
      <c r="I918" s="5"/>
    </row>
    <row r="919" spans="1:9" x14ac:dyDescent="0.2">
      <c r="A919" s="87">
        <f t="shared" si="20"/>
        <v>0.59444444444444444</v>
      </c>
      <c r="B919" s="4">
        <v>15</v>
      </c>
      <c r="C919" s="5">
        <v>856</v>
      </c>
      <c r="F919" s="94">
        <v>855.50069444444</v>
      </c>
      <c r="G919" s="4">
        <v>856</v>
      </c>
      <c r="I919" s="5"/>
    </row>
    <row r="920" spans="1:9" x14ac:dyDescent="0.2">
      <c r="A920" s="87">
        <f t="shared" ref="A920:A983" si="21">C920/60/24</f>
        <v>0.59513888888888888</v>
      </c>
      <c r="B920" s="4">
        <v>15</v>
      </c>
      <c r="C920" s="5">
        <v>857</v>
      </c>
      <c r="F920" s="94">
        <v>856.50069444444</v>
      </c>
      <c r="G920" s="4">
        <v>857</v>
      </c>
      <c r="I920" s="5"/>
    </row>
    <row r="921" spans="1:9" x14ac:dyDescent="0.2">
      <c r="A921" s="87">
        <f t="shared" si="21"/>
        <v>0.59583333333333333</v>
      </c>
      <c r="B921" s="4">
        <v>15</v>
      </c>
      <c r="C921" s="5">
        <v>858</v>
      </c>
      <c r="F921" s="94">
        <v>857.50069444444</v>
      </c>
      <c r="G921" s="4">
        <v>858</v>
      </c>
      <c r="I921" s="5"/>
    </row>
    <row r="922" spans="1:9" x14ac:dyDescent="0.2">
      <c r="A922" s="87">
        <f t="shared" si="21"/>
        <v>0.59652777777777777</v>
      </c>
      <c r="B922" s="4">
        <v>15</v>
      </c>
      <c r="C922" s="5">
        <v>859</v>
      </c>
      <c r="F922" s="94">
        <v>858.50069444444</v>
      </c>
      <c r="G922" s="4">
        <v>859</v>
      </c>
      <c r="I922" s="5"/>
    </row>
    <row r="923" spans="1:9" x14ac:dyDescent="0.2">
      <c r="A923" s="87">
        <f t="shared" si="21"/>
        <v>0.59722222222222221</v>
      </c>
      <c r="B923" s="4">
        <v>15</v>
      </c>
      <c r="C923" s="5">
        <v>860</v>
      </c>
      <c r="F923" s="94">
        <v>859.50069444444</v>
      </c>
      <c r="G923" s="4">
        <v>860</v>
      </c>
      <c r="I923" s="5"/>
    </row>
    <row r="924" spans="1:9" x14ac:dyDescent="0.2">
      <c r="A924" s="87">
        <f t="shared" si="21"/>
        <v>0.59791666666666665</v>
      </c>
      <c r="B924" s="4">
        <v>15</v>
      </c>
      <c r="C924" s="5">
        <v>861</v>
      </c>
      <c r="F924" s="94">
        <v>860.50069444444</v>
      </c>
      <c r="G924" s="4">
        <v>861</v>
      </c>
      <c r="I924" s="5"/>
    </row>
    <row r="925" spans="1:9" x14ac:dyDescent="0.2">
      <c r="A925" s="87">
        <f t="shared" si="21"/>
        <v>0.59861111111111109</v>
      </c>
      <c r="B925" s="4">
        <v>15</v>
      </c>
      <c r="C925" s="5">
        <v>862</v>
      </c>
      <c r="F925" s="94">
        <v>861.50069444444</v>
      </c>
      <c r="G925" s="4">
        <v>862</v>
      </c>
      <c r="I925" s="5"/>
    </row>
    <row r="926" spans="1:9" x14ac:dyDescent="0.2">
      <c r="A926" s="87">
        <f t="shared" si="21"/>
        <v>0.59930555555555554</v>
      </c>
      <c r="B926" s="4">
        <v>15</v>
      </c>
      <c r="C926" s="5">
        <v>863</v>
      </c>
      <c r="F926" s="94">
        <v>862.50069444444</v>
      </c>
      <c r="G926" s="4">
        <v>863</v>
      </c>
      <c r="I926" s="5"/>
    </row>
    <row r="927" spans="1:9" x14ac:dyDescent="0.2">
      <c r="A927" s="87">
        <f t="shared" si="21"/>
        <v>0.6</v>
      </c>
      <c r="B927" s="4">
        <v>15</v>
      </c>
      <c r="C927" s="5">
        <v>864</v>
      </c>
      <c r="F927" s="94">
        <v>863.50069444444</v>
      </c>
      <c r="G927" s="4">
        <v>864</v>
      </c>
      <c r="I927" s="5"/>
    </row>
    <row r="928" spans="1:9" x14ac:dyDescent="0.2">
      <c r="A928" s="87">
        <f t="shared" si="21"/>
        <v>0.60069444444444442</v>
      </c>
      <c r="B928" s="4">
        <v>15</v>
      </c>
      <c r="C928" s="5">
        <v>865</v>
      </c>
      <c r="F928" s="94">
        <v>864.50069444444</v>
      </c>
      <c r="G928" s="4">
        <v>865</v>
      </c>
      <c r="I928" s="5"/>
    </row>
    <row r="929" spans="1:9" x14ac:dyDescent="0.2">
      <c r="A929" s="87">
        <f t="shared" si="21"/>
        <v>0.60138888888888886</v>
      </c>
      <c r="B929" s="4">
        <v>15</v>
      </c>
      <c r="C929" s="5">
        <v>866</v>
      </c>
      <c r="F929" s="94">
        <v>865.50069444444</v>
      </c>
      <c r="G929" s="4">
        <v>866</v>
      </c>
      <c r="I929" s="5"/>
    </row>
    <row r="930" spans="1:9" x14ac:dyDescent="0.2">
      <c r="A930" s="87">
        <f t="shared" si="21"/>
        <v>0.6020833333333333</v>
      </c>
      <c r="B930" s="4">
        <v>15</v>
      </c>
      <c r="C930" s="5">
        <v>867</v>
      </c>
      <c r="F930" s="94">
        <v>866.50069444444</v>
      </c>
      <c r="G930" s="4">
        <v>867</v>
      </c>
      <c r="I930" s="5"/>
    </row>
    <row r="931" spans="1:9" x14ac:dyDescent="0.2">
      <c r="A931" s="87">
        <f t="shared" si="21"/>
        <v>0.60277777777777775</v>
      </c>
      <c r="B931" s="4">
        <v>15</v>
      </c>
      <c r="C931" s="5">
        <v>868</v>
      </c>
      <c r="F931" s="94">
        <v>867.50069444444</v>
      </c>
      <c r="G931" s="4">
        <v>868</v>
      </c>
      <c r="I931" s="5"/>
    </row>
    <row r="932" spans="1:9" x14ac:dyDescent="0.2">
      <c r="A932" s="87">
        <f t="shared" si="21"/>
        <v>0.60347222222222219</v>
      </c>
      <c r="B932" s="4">
        <v>15</v>
      </c>
      <c r="C932" s="5">
        <v>869</v>
      </c>
      <c r="F932" s="94">
        <v>868.50069444444</v>
      </c>
      <c r="G932" s="4">
        <v>869</v>
      </c>
      <c r="I932" s="5"/>
    </row>
    <row r="933" spans="1:9" x14ac:dyDescent="0.2">
      <c r="A933" s="87">
        <f t="shared" si="21"/>
        <v>0.60416666666666663</v>
      </c>
      <c r="B933" s="4">
        <v>15</v>
      </c>
      <c r="C933" s="5">
        <v>870</v>
      </c>
      <c r="F933" s="94">
        <v>869.50069444444</v>
      </c>
      <c r="G933" s="4">
        <v>870</v>
      </c>
      <c r="I933" s="5"/>
    </row>
    <row r="934" spans="1:9" x14ac:dyDescent="0.2">
      <c r="A934" s="87">
        <f t="shared" si="21"/>
        <v>0.60486111111111118</v>
      </c>
      <c r="B934" s="4">
        <v>15</v>
      </c>
      <c r="C934" s="5">
        <v>871</v>
      </c>
      <c r="F934" s="94">
        <v>870.50069444444</v>
      </c>
      <c r="G934" s="4">
        <v>871</v>
      </c>
      <c r="I934" s="5"/>
    </row>
    <row r="935" spans="1:9" x14ac:dyDescent="0.2">
      <c r="A935" s="87">
        <f t="shared" si="21"/>
        <v>0.60555555555555551</v>
      </c>
      <c r="B935" s="4">
        <v>15</v>
      </c>
      <c r="C935" s="5">
        <v>872</v>
      </c>
      <c r="F935" s="94">
        <v>871.50069444444</v>
      </c>
      <c r="G935" s="4">
        <v>872</v>
      </c>
      <c r="I935" s="5"/>
    </row>
    <row r="936" spans="1:9" x14ac:dyDescent="0.2">
      <c r="A936" s="87">
        <f t="shared" si="21"/>
        <v>0.60625000000000007</v>
      </c>
      <c r="B936" s="4">
        <v>15</v>
      </c>
      <c r="C936" s="5">
        <v>873</v>
      </c>
      <c r="F936" s="94">
        <v>872.50069444444</v>
      </c>
      <c r="G936" s="4">
        <v>873</v>
      </c>
      <c r="I936" s="5"/>
    </row>
    <row r="937" spans="1:9" x14ac:dyDescent="0.2">
      <c r="A937" s="87">
        <f t="shared" si="21"/>
        <v>0.6069444444444444</v>
      </c>
      <c r="B937" s="4">
        <v>15</v>
      </c>
      <c r="C937" s="5">
        <v>874</v>
      </c>
      <c r="F937" s="94">
        <v>873.50069444444</v>
      </c>
      <c r="G937" s="4">
        <v>874</v>
      </c>
      <c r="I937" s="5"/>
    </row>
    <row r="938" spans="1:9" x14ac:dyDescent="0.2">
      <c r="A938" s="87">
        <f t="shared" si="21"/>
        <v>0.60763888888888895</v>
      </c>
      <c r="B938" s="4">
        <v>15</v>
      </c>
      <c r="C938" s="5">
        <v>875</v>
      </c>
      <c r="F938" s="94">
        <v>874.50069444444</v>
      </c>
      <c r="G938" s="4">
        <v>875</v>
      </c>
      <c r="I938" s="5"/>
    </row>
    <row r="939" spans="1:9" x14ac:dyDescent="0.2">
      <c r="A939" s="87">
        <f t="shared" si="21"/>
        <v>0.60833333333333328</v>
      </c>
      <c r="B939" s="4">
        <v>15</v>
      </c>
      <c r="C939" s="5">
        <v>876</v>
      </c>
      <c r="F939" s="94">
        <v>875.50069444444</v>
      </c>
      <c r="G939" s="4">
        <v>876</v>
      </c>
      <c r="I939" s="5"/>
    </row>
    <row r="940" spans="1:9" x14ac:dyDescent="0.2">
      <c r="A940" s="87">
        <f t="shared" si="21"/>
        <v>0.60902777777777783</v>
      </c>
      <c r="B940" s="4">
        <v>15</v>
      </c>
      <c r="C940" s="5">
        <v>877</v>
      </c>
      <c r="F940" s="94">
        <v>876.50069444444</v>
      </c>
      <c r="G940" s="4">
        <v>877</v>
      </c>
      <c r="I940" s="5"/>
    </row>
    <row r="941" spans="1:9" x14ac:dyDescent="0.2">
      <c r="A941" s="87">
        <f t="shared" si="21"/>
        <v>0.60972222222222217</v>
      </c>
      <c r="B941" s="4">
        <v>15</v>
      </c>
      <c r="C941" s="5">
        <v>878</v>
      </c>
      <c r="F941" s="94">
        <v>877.50069444444</v>
      </c>
      <c r="G941" s="4">
        <v>878</v>
      </c>
      <c r="I941" s="5"/>
    </row>
    <row r="942" spans="1:9" x14ac:dyDescent="0.2">
      <c r="A942" s="87">
        <f t="shared" si="21"/>
        <v>0.61041666666666672</v>
      </c>
      <c r="B942" s="4">
        <v>15</v>
      </c>
      <c r="C942" s="5">
        <v>879</v>
      </c>
      <c r="F942" s="94">
        <v>878.50069444444</v>
      </c>
      <c r="G942" s="4">
        <v>879</v>
      </c>
      <c r="I942" s="5"/>
    </row>
    <row r="943" spans="1:9" x14ac:dyDescent="0.2">
      <c r="A943" s="87">
        <f t="shared" si="21"/>
        <v>0.61111111111111105</v>
      </c>
      <c r="B943" s="4">
        <v>15</v>
      </c>
      <c r="C943" s="5">
        <v>880</v>
      </c>
      <c r="F943" s="94">
        <v>879.50069444444</v>
      </c>
      <c r="G943" s="4">
        <v>880</v>
      </c>
      <c r="I943" s="5"/>
    </row>
    <row r="944" spans="1:9" x14ac:dyDescent="0.2">
      <c r="A944" s="87">
        <f t="shared" si="21"/>
        <v>0.6118055555555556</v>
      </c>
      <c r="B944" s="4">
        <v>15</v>
      </c>
      <c r="C944" s="5">
        <v>881</v>
      </c>
      <c r="F944" s="94">
        <v>880.50069444444</v>
      </c>
      <c r="G944" s="4">
        <v>881</v>
      </c>
      <c r="I944" s="5"/>
    </row>
    <row r="945" spans="1:9" x14ac:dyDescent="0.2">
      <c r="A945" s="87">
        <f t="shared" si="21"/>
        <v>0.61249999999999993</v>
      </c>
      <c r="B945" s="4">
        <v>15</v>
      </c>
      <c r="C945" s="5">
        <v>882</v>
      </c>
      <c r="F945" s="94">
        <v>881.50069444444</v>
      </c>
      <c r="G945" s="4">
        <v>882</v>
      </c>
      <c r="I945" s="5"/>
    </row>
    <row r="946" spans="1:9" x14ac:dyDescent="0.2">
      <c r="A946" s="87">
        <f t="shared" si="21"/>
        <v>0.61319444444444449</v>
      </c>
      <c r="B946" s="4">
        <v>15</v>
      </c>
      <c r="C946" s="5">
        <v>883</v>
      </c>
      <c r="F946" s="94">
        <v>882.50069444444</v>
      </c>
      <c r="G946" s="4">
        <v>883</v>
      </c>
      <c r="I946" s="5"/>
    </row>
    <row r="947" spans="1:9" x14ac:dyDescent="0.2">
      <c r="A947" s="87">
        <f t="shared" si="21"/>
        <v>0.61388888888888882</v>
      </c>
      <c r="B947" s="4">
        <v>15</v>
      </c>
      <c r="C947" s="5">
        <v>884</v>
      </c>
      <c r="F947" s="94">
        <v>883.50069444444</v>
      </c>
      <c r="G947" s="4">
        <v>884</v>
      </c>
      <c r="I947" s="5"/>
    </row>
    <row r="948" spans="1:9" x14ac:dyDescent="0.2">
      <c r="A948" s="87">
        <f t="shared" si="21"/>
        <v>0.61458333333333337</v>
      </c>
      <c r="B948" s="4">
        <v>15</v>
      </c>
      <c r="C948" s="5">
        <v>885</v>
      </c>
      <c r="F948" s="94">
        <v>884.50069444444</v>
      </c>
      <c r="G948" s="4">
        <v>885</v>
      </c>
      <c r="I948" s="5"/>
    </row>
    <row r="949" spans="1:9" x14ac:dyDescent="0.2">
      <c r="A949" s="87">
        <f t="shared" si="21"/>
        <v>0.61527777777777781</v>
      </c>
      <c r="B949" s="4">
        <v>15</v>
      </c>
      <c r="C949" s="5">
        <v>886</v>
      </c>
      <c r="F949" s="94">
        <v>885.50069444444</v>
      </c>
      <c r="G949" s="4">
        <v>886</v>
      </c>
      <c r="I949" s="5"/>
    </row>
    <row r="950" spans="1:9" x14ac:dyDescent="0.2">
      <c r="A950" s="87">
        <f t="shared" si="21"/>
        <v>0.61597222222222225</v>
      </c>
      <c r="B950" s="4">
        <v>15</v>
      </c>
      <c r="C950" s="5">
        <v>887</v>
      </c>
      <c r="F950" s="94">
        <v>886.50069444444</v>
      </c>
      <c r="G950" s="4">
        <v>887</v>
      </c>
      <c r="I950" s="5"/>
    </row>
    <row r="951" spans="1:9" x14ac:dyDescent="0.2">
      <c r="A951" s="87">
        <f t="shared" si="21"/>
        <v>0.6166666666666667</v>
      </c>
      <c r="B951" s="4">
        <v>15</v>
      </c>
      <c r="C951" s="5">
        <v>888</v>
      </c>
      <c r="F951" s="94">
        <v>887.50069444444</v>
      </c>
      <c r="G951" s="4">
        <v>888</v>
      </c>
      <c r="I951" s="5"/>
    </row>
    <row r="952" spans="1:9" x14ac:dyDescent="0.2">
      <c r="A952" s="87">
        <f t="shared" si="21"/>
        <v>0.61736111111111114</v>
      </c>
      <c r="B952" s="4">
        <v>15</v>
      </c>
      <c r="C952" s="5">
        <v>889</v>
      </c>
      <c r="F952" s="94">
        <v>888.50069444444</v>
      </c>
      <c r="G952" s="4">
        <v>889</v>
      </c>
      <c r="I952" s="5"/>
    </row>
    <row r="953" spans="1:9" x14ac:dyDescent="0.2">
      <c r="A953" s="87">
        <f t="shared" si="21"/>
        <v>0.61805555555555558</v>
      </c>
      <c r="B953" s="4">
        <v>15</v>
      </c>
      <c r="C953" s="5">
        <v>890</v>
      </c>
      <c r="F953" s="94">
        <v>889.50069444444</v>
      </c>
      <c r="G953" s="4">
        <v>890</v>
      </c>
      <c r="I953" s="5"/>
    </row>
    <row r="954" spans="1:9" x14ac:dyDescent="0.2">
      <c r="A954" s="87">
        <f t="shared" si="21"/>
        <v>0.61875000000000002</v>
      </c>
      <c r="B954" s="4">
        <v>15</v>
      </c>
      <c r="C954" s="5">
        <v>891</v>
      </c>
      <c r="F954" s="94">
        <v>890.50069444444</v>
      </c>
      <c r="G954" s="4">
        <v>891</v>
      </c>
      <c r="I954" s="5"/>
    </row>
    <row r="955" spans="1:9" x14ac:dyDescent="0.2">
      <c r="A955" s="87">
        <f t="shared" si="21"/>
        <v>0.61944444444444446</v>
      </c>
      <c r="B955" s="4">
        <v>15</v>
      </c>
      <c r="C955" s="5">
        <v>892</v>
      </c>
      <c r="F955" s="94">
        <v>891.50069444444</v>
      </c>
      <c r="G955" s="4">
        <v>892</v>
      </c>
      <c r="I955" s="5"/>
    </row>
    <row r="956" spans="1:9" x14ac:dyDescent="0.2">
      <c r="A956" s="87">
        <f t="shared" si="21"/>
        <v>0.62013888888888891</v>
      </c>
      <c r="B956" s="4">
        <v>15</v>
      </c>
      <c r="C956" s="5">
        <v>893</v>
      </c>
      <c r="F956" s="94">
        <v>892.50069444444</v>
      </c>
      <c r="G956" s="4">
        <v>893</v>
      </c>
      <c r="I956" s="5"/>
    </row>
    <row r="957" spans="1:9" x14ac:dyDescent="0.2">
      <c r="A957" s="87">
        <f t="shared" si="21"/>
        <v>0.62083333333333335</v>
      </c>
      <c r="B957" s="4">
        <v>15</v>
      </c>
      <c r="C957" s="5">
        <v>894</v>
      </c>
      <c r="F957" s="94">
        <v>893.50069444444</v>
      </c>
      <c r="G957" s="4">
        <v>894</v>
      </c>
      <c r="I957" s="5"/>
    </row>
    <row r="958" spans="1:9" x14ac:dyDescent="0.2">
      <c r="A958" s="87">
        <f t="shared" si="21"/>
        <v>0.62152777777777779</v>
      </c>
      <c r="B958" s="4">
        <v>15</v>
      </c>
      <c r="C958" s="5">
        <v>895</v>
      </c>
      <c r="F958" s="94">
        <v>894.50069444444</v>
      </c>
      <c r="G958" s="4">
        <v>895</v>
      </c>
      <c r="I958" s="5"/>
    </row>
    <row r="959" spans="1:9" x14ac:dyDescent="0.2">
      <c r="A959" s="87">
        <f t="shared" si="21"/>
        <v>0.62222222222222223</v>
      </c>
      <c r="B959" s="4">
        <v>15</v>
      </c>
      <c r="C959" s="5">
        <v>896</v>
      </c>
      <c r="F959" s="94">
        <v>895.50069444444</v>
      </c>
      <c r="G959" s="4">
        <v>896</v>
      </c>
      <c r="I959" s="5"/>
    </row>
    <row r="960" spans="1:9" x14ac:dyDescent="0.2">
      <c r="A960" s="87">
        <f t="shared" si="21"/>
        <v>0.62291666666666667</v>
      </c>
      <c r="B960" s="4">
        <v>15</v>
      </c>
      <c r="C960" s="5">
        <v>897</v>
      </c>
      <c r="F960" s="94">
        <v>896.50069444444</v>
      </c>
      <c r="G960" s="4">
        <v>897</v>
      </c>
      <c r="I960" s="5"/>
    </row>
    <row r="961" spans="1:9" x14ac:dyDescent="0.2">
      <c r="A961" s="87">
        <f t="shared" si="21"/>
        <v>0.62361111111111112</v>
      </c>
      <c r="B961" s="4">
        <v>15</v>
      </c>
      <c r="C961" s="5">
        <v>898</v>
      </c>
      <c r="F961" s="94">
        <v>897.50069444444</v>
      </c>
      <c r="G961" s="4">
        <v>898</v>
      </c>
      <c r="I961" s="5"/>
    </row>
    <row r="962" spans="1:9" x14ac:dyDescent="0.2">
      <c r="A962" s="87">
        <f t="shared" si="21"/>
        <v>0.62430555555555556</v>
      </c>
      <c r="B962" s="4">
        <v>15</v>
      </c>
      <c r="C962" s="5">
        <v>899</v>
      </c>
      <c r="F962" s="94">
        <v>898.50069444444</v>
      </c>
      <c r="G962" s="4">
        <v>899</v>
      </c>
      <c r="I962" s="5"/>
    </row>
    <row r="963" spans="1:9" x14ac:dyDescent="0.2">
      <c r="A963" s="87">
        <f t="shared" si="21"/>
        <v>0.625</v>
      </c>
      <c r="B963" s="4">
        <v>15</v>
      </c>
      <c r="C963" s="5">
        <v>900</v>
      </c>
      <c r="F963" s="94">
        <v>899.50069444444</v>
      </c>
      <c r="G963" s="4">
        <v>900</v>
      </c>
      <c r="I963" s="5"/>
    </row>
    <row r="964" spans="1:9" x14ac:dyDescent="0.2">
      <c r="A964" s="87">
        <f t="shared" si="21"/>
        <v>0.62569444444444444</v>
      </c>
      <c r="B964" s="4">
        <v>15</v>
      </c>
      <c r="C964" s="5">
        <v>901</v>
      </c>
      <c r="F964" s="94">
        <v>900.50069444444</v>
      </c>
      <c r="G964" s="4">
        <v>901</v>
      </c>
      <c r="I964" s="5"/>
    </row>
    <row r="965" spans="1:9" x14ac:dyDescent="0.2">
      <c r="A965" s="87">
        <f t="shared" si="21"/>
        <v>0.62638888888888888</v>
      </c>
      <c r="B965" s="4">
        <v>15</v>
      </c>
      <c r="C965" s="5">
        <v>902</v>
      </c>
      <c r="F965" s="94">
        <v>901.50069444444</v>
      </c>
      <c r="G965" s="4">
        <v>902</v>
      </c>
      <c r="I965" s="5"/>
    </row>
    <row r="966" spans="1:9" x14ac:dyDescent="0.2">
      <c r="A966" s="87">
        <f t="shared" si="21"/>
        <v>0.62708333333333333</v>
      </c>
      <c r="B966" s="4">
        <v>15</v>
      </c>
      <c r="C966" s="5">
        <v>903</v>
      </c>
      <c r="F966" s="94">
        <v>902.50069444444</v>
      </c>
      <c r="G966" s="4">
        <v>903</v>
      </c>
      <c r="I966" s="5"/>
    </row>
    <row r="967" spans="1:9" x14ac:dyDescent="0.2">
      <c r="A967" s="87">
        <f t="shared" si="21"/>
        <v>0.62777777777777777</v>
      </c>
      <c r="B967" s="4">
        <v>15</v>
      </c>
      <c r="C967" s="5">
        <v>904</v>
      </c>
      <c r="F967" s="94">
        <v>903.50069444444</v>
      </c>
      <c r="G967" s="4">
        <v>904</v>
      </c>
      <c r="I967" s="5"/>
    </row>
    <row r="968" spans="1:9" x14ac:dyDescent="0.2">
      <c r="A968" s="87">
        <f t="shared" si="21"/>
        <v>0.62847222222222221</v>
      </c>
      <c r="B968" s="4">
        <v>15</v>
      </c>
      <c r="C968" s="5">
        <v>905</v>
      </c>
      <c r="F968" s="94">
        <v>904.50069444444</v>
      </c>
      <c r="G968" s="4">
        <v>905</v>
      </c>
      <c r="I968" s="5"/>
    </row>
    <row r="969" spans="1:9" x14ac:dyDescent="0.2">
      <c r="A969" s="87">
        <f t="shared" si="21"/>
        <v>0.62916666666666665</v>
      </c>
      <c r="B969" s="4">
        <v>15</v>
      </c>
      <c r="C969" s="5">
        <v>906</v>
      </c>
      <c r="F969" s="94">
        <v>905.50069444444</v>
      </c>
      <c r="G969" s="4">
        <v>906</v>
      </c>
      <c r="I969" s="5"/>
    </row>
    <row r="970" spans="1:9" x14ac:dyDescent="0.2">
      <c r="A970" s="87">
        <f t="shared" si="21"/>
        <v>0.62986111111111109</v>
      </c>
      <c r="B970" s="4">
        <v>15</v>
      </c>
      <c r="C970" s="5">
        <v>907</v>
      </c>
      <c r="F970" s="94">
        <v>906.50069444444</v>
      </c>
      <c r="G970" s="4">
        <v>907</v>
      </c>
      <c r="I970" s="5"/>
    </row>
    <row r="971" spans="1:9" x14ac:dyDescent="0.2">
      <c r="A971" s="87">
        <f t="shared" si="21"/>
        <v>0.63055555555555554</v>
      </c>
      <c r="B971" s="4">
        <v>15</v>
      </c>
      <c r="C971" s="5">
        <v>908</v>
      </c>
      <c r="F971" s="94">
        <v>907.50069444444</v>
      </c>
      <c r="G971" s="4">
        <v>908</v>
      </c>
      <c r="I971" s="5"/>
    </row>
    <row r="972" spans="1:9" x14ac:dyDescent="0.2">
      <c r="A972" s="87">
        <f t="shared" si="21"/>
        <v>0.63124999999999998</v>
      </c>
      <c r="B972" s="4">
        <v>15</v>
      </c>
      <c r="C972" s="5">
        <v>909</v>
      </c>
      <c r="F972" s="94">
        <v>908.50069444444</v>
      </c>
      <c r="G972" s="4">
        <v>909</v>
      </c>
      <c r="I972" s="5"/>
    </row>
    <row r="973" spans="1:9" x14ac:dyDescent="0.2">
      <c r="A973" s="87">
        <f t="shared" si="21"/>
        <v>0.63194444444444442</v>
      </c>
      <c r="B973" s="4">
        <v>15</v>
      </c>
      <c r="C973" s="5">
        <v>910</v>
      </c>
      <c r="F973" s="94">
        <v>909.50069444444</v>
      </c>
      <c r="G973" s="4">
        <v>910</v>
      </c>
      <c r="I973" s="5"/>
    </row>
    <row r="974" spans="1:9" x14ac:dyDescent="0.2">
      <c r="A974" s="87">
        <f t="shared" si="21"/>
        <v>0.63263888888888886</v>
      </c>
      <c r="B974" s="4">
        <v>15</v>
      </c>
      <c r="C974" s="5">
        <v>911</v>
      </c>
      <c r="F974" s="94">
        <v>910.50069444444</v>
      </c>
      <c r="G974" s="4">
        <v>911</v>
      </c>
      <c r="I974" s="5"/>
    </row>
    <row r="975" spans="1:9" x14ac:dyDescent="0.2">
      <c r="A975" s="87">
        <f t="shared" si="21"/>
        <v>0.6333333333333333</v>
      </c>
      <c r="B975" s="4">
        <v>15</v>
      </c>
      <c r="C975" s="5">
        <v>912</v>
      </c>
      <c r="F975" s="94">
        <v>911.50069444444</v>
      </c>
      <c r="G975" s="4">
        <v>912</v>
      </c>
      <c r="I975" s="5"/>
    </row>
    <row r="976" spans="1:9" x14ac:dyDescent="0.2">
      <c r="A976" s="87">
        <f t="shared" si="21"/>
        <v>0.63402777777777775</v>
      </c>
      <c r="B976" s="4">
        <v>15</v>
      </c>
      <c r="C976" s="5">
        <v>913</v>
      </c>
      <c r="F976" s="94">
        <v>912.50069444444</v>
      </c>
      <c r="G976" s="4">
        <v>913</v>
      </c>
      <c r="I976" s="5"/>
    </row>
    <row r="977" spans="1:9" x14ac:dyDescent="0.2">
      <c r="A977" s="87">
        <f t="shared" si="21"/>
        <v>0.63472222222222219</v>
      </c>
      <c r="B977" s="4">
        <v>15</v>
      </c>
      <c r="C977" s="5">
        <v>914</v>
      </c>
      <c r="F977" s="94">
        <v>913.50069444444</v>
      </c>
      <c r="G977" s="4">
        <v>914</v>
      </c>
      <c r="I977" s="5"/>
    </row>
    <row r="978" spans="1:9" x14ac:dyDescent="0.2">
      <c r="A978" s="87">
        <f t="shared" si="21"/>
        <v>0.63541666666666663</v>
      </c>
      <c r="B978" s="4">
        <v>15</v>
      </c>
      <c r="C978" s="5">
        <v>915</v>
      </c>
      <c r="F978" s="94">
        <v>914.50069444444</v>
      </c>
      <c r="G978" s="4">
        <v>915</v>
      </c>
      <c r="I978" s="5"/>
    </row>
    <row r="979" spans="1:9" x14ac:dyDescent="0.2">
      <c r="A979" s="87">
        <f t="shared" si="21"/>
        <v>0.63611111111111118</v>
      </c>
      <c r="B979" s="4">
        <v>15</v>
      </c>
      <c r="C979" s="5">
        <v>916</v>
      </c>
      <c r="F979" s="94">
        <v>915.50069444444</v>
      </c>
      <c r="G979" s="4">
        <v>916</v>
      </c>
      <c r="I979" s="5"/>
    </row>
    <row r="980" spans="1:9" x14ac:dyDescent="0.2">
      <c r="A980" s="87">
        <f t="shared" si="21"/>
        <v>0.63680555555555551</v>
      </c>
      <c r="B980" s="4">
        <v>15</v>
      </c>
      <c r="C980" s="5">
        <v>917</v>
      </c>
      <c r="F980" s="94">
        <v>916.50069444444</v>
      </c>
      <c r="G980" s="4">
        <v>917</v>
      </c>
      <c r="I980" s="5"/>
    </row>
    <row r="981" spans="1:9" x14ac:dyDescent="0.2">
      <c r="A981" s="87">
        <f t="shared" si="21"/>
        <v>0.63750000000000007</v>
      </c>
      <c r="B981" s="4">
        <v>15</v>
      </c>
      <c r="C981" s="5">
        <v>918</v>
      </c>
      <c r="F981" s="94">
        <v>917.50069444444</v>
      </c>
      <c r="G981" s="4">
        <v>918</v>
      </c>
      <c r="I981" s="5"/>
    </row>
    <row r="982" spans="1:9" x14ac:dyDescent="0.2">
      <c r="A982" s="87">
        <f t="shared" si="21"/>
        <v>0.6381944444444444</v>
      </c>
      <c r="B982" s="4">
        <v>15</v>
      </c>
      <c r="C982" s="5">
        <v>919</v>
      </c>
      <c r="F982" s="94">
        <v>918.50069444444</v>
      </c>
      <c r="G982" s="4">
        <v>919</v>
      </c>
      <c r="I982" s="5"/>
    </row>
    <row r="983" spans="1:9" x14ac:dyDescent="0.2">
      <c r="A983" s="87">
        <f t="shared" si="21"/>
        <v>0.63888888888888895</v>
      </c>
      <c r="B983" s="4">
        <v>15</v>
      </c>
      <c r="C983" s="5">
        <v>920</v>
      </c>
      <c r="F983" s="94">
        <v>919.50069444444</v>
      </c>
      <c r="G983" s="4">
        <v>920</v>
      </c>
      <c r="I983" s="5"/>
    </row>
    <row r="984" spans="1:9" x14ac:dyDescent="0.2">
      <c r="A984" s="87">
        <f t="shared" ref="A984:A1047" si="22">C984/60/24</f>
        <v>0.63958333333333328</v>
      </c>
      <c r="B984" s="4">
        <v>15</v>
      </c>
      <c r="C984" s="5">
        <v>921</v>
      </c>
      <c r="F984" s="94">
        <v>920.50069444444</v>
      </c>
      <c r="G984" s="4">
        <v>921</v>
      </c>
      <c r="I984" s="5"/>
    </row>
    <row r="985" spans="1:9" x14ac:dyDescent="0.2">
      <c r="A985" s="87">
        <f t="shared" si="22"/>
        <v>0.64027777777777783</v>
      </c>
      <c r="B985" s="4">
        <v>15</v>
      </c>
      <c r="C985" s="5">
        <v>922</v>
      </c>
      <c r="F985" s="94">
        <v>921.50069444444</v>
      </c>
      <c r="G985" s="4">
        <v>922</v>
      </c>
      <c r="I985" s="5"/>
    </row>
    <row r="986" spans="1:9" x14ac:dyDescent="0.2">
      <c r="A986" s="87">
        <f t="shared" si="22"/>
        <v>0.64097222222222217</v>
      </c>
      <c r="B986" s="4">
        <v>15</v>
      </c>
      <c r="C986" s="5">
        <v>923</v>
      </c>
      <c r="F986" s="94">
        <v>922.50069444444</v>
      </c>
      <c r="G986" s="4">
        <v>923</v>
      </c>
      <c r="I986" s="5"/>
    </row>
    <row r="987" spans="1:9" x14ac:dyDescent="0.2">
      <c r="A987" s="87">
        <f t="shared" si="22"/>
        <v>0.64166666666666672</v>
      </c>
      <c r="B987" s="4">
        <v>15</v>
      </c>
      <c r="C987" s="5">
        <v>924</v>
      </c>
      <c r="F987" s="94">
        <v>923.50069444444</v>
      </c>
      <c r="G987" s="4">
        <v>924</v>
      </c>
      <c r="I987" s="5"/>
    </row>
    <row r="988" spans="1:9" x14ac:dyDescent="0.2">
      <c r="A988" s="87">
        <f t="shared" si="22"/>
        <v>0.64236111111111105</v>
      </c>
      <c r="B988" s="4">
        <v>15</v>
      </c>
      <c r="C988" s="5">
        <v>925</v>
      </c>
      <c r="F988" s="94">
        <v>924.50069444444</v>
      </c>
      <c r="G988" s="4">
        <v>925</v>
      </c>
      <c r="I988" s="5"/>
    </row>
    <row r="989" spans="1:9" x14ac:dyDescent="0.2">
      <c r="A989" s="87">
        <f t="shared" si="22"/>
        <v>0.6430555555555556</v>
      </c>
      <c r="B989" s="4">
        <v>15</v>
      </c>
      <c r="C989" s="5">
        <v>926</v>
      </c>
      <c r="F989" s="94">
        <v>925.50069444444</v>
      </c>
      <c r="G989" s="4">
        <v>926</v>
      </c>
      <c r="I989" s="5"/>
    </row>
    <row r="990" spans="1:9" x14ac:dyDescent="0.2">
      <c r="A990" s="87">
        <f t="shared" si="22"/>
        <v>0.64374999999999993</v>
      </c>
      <c r="B990" s="4">
        <v>15</v>
      </c>
      <c r="C990" s="5">
        <v>927</v>
      </c>
      <c r="F990" s="94">
        <v>926.50069444444</v>
      </c>
      <c r="G990" s="4">
        <v>927</v>
      </c>
      <c r="I990" s="5"/>
    </row>
    <row r="991" spans="1:9" x14ac:dyDescent="0.2">
      <c r="A991" s="87">
        <f t="shared" si="22"/>
        <v>0.64444444444444449</v>
      </c>
      <c r="B991" s="4">
        <v>15</v>
      </c>
      <c r="C991" s="5">
        <v>928</v>
      </c>
      <c r="F991" s="94">
        <v>927.50069444444</v>
      </c>
      <c r="G991" s="4">
        <v>928</v>
      </c>
      <c r="I991" s="5"/>
    </row>
    <row r="992" spans="1:9" x14ac:dyDescent="0.2">
      <c r="A992" s="87">
        <f t="shared" si="22"/>
        <v>0.64513888888888882</v>
      </c>
      <c r="B992" s="4">
        <v>15</v>
      </c>
      <c r="C992" s="5">
        <v>929</v>
      </c>
      <c r="F992" s="94">
        <v>928.50069444444</v>
      </c>
      <c r="G992" s="4">
        <v>929</v>
      </c>
      <c r="I992" s="5"/>
    </row>
    <row r="993" spans="1:9" x14ac:dyDescent="0.2">
      <c r="A993" s="87">
        <f t="shared" si="22"/>
        <v>0.64583333333333337</v>
      </c>
      <c r="B993" s="4">
        <v>15</v>
      </c>
      <c r="C993" s="5">
        <v>930</v>
      </c>
      <c r="F993" s="94">
        <v>929.50069444444</v>
      </c>
      <c r="G993" s="4">
        <v>930</v>
      </c>
      <c r="I993" s="5"/>
    </row>
    <row r="994" spans="1:9" x14ac:dyDescent="0.2">
      <c r="A994" s="87">
        <f t="shared" si="22"/>
        <v>0.64652777777777781</v>
      </c>
      <c r="B994" s="4">
        <v>15</v>
      </c>
      <c r="C994" s="5">
        <v>931</v>
      </c>
      <c r="F994" s="94">
        <v>930.50069444444</v>
      </c>
      <c r="G994" s="4">
        <v>931</v>
      </c>
      <c r="I994" s="5"/>
    </row>
    <row r="995" spans="1:9" x14ac:dyDescent="0.2">
      <c r="A995" s="87">
        <f t="shared" si="22"/>
        <v>0.64722222222222225</v>
      </c>
      <c r="B995" s="4">
        <v>15</v>
      </c>
      <c r="C995" s="5">
        <v>932</v>
      </c>
      <c r="F995" s="94">
        <v>931.50069444444</v>
      </c>
      <c r="G995" s="4">
        <v>932</v>
      </c>
      <c r="I995" s="5"/>
    </row>
    <row r="996" spans="1:9" x14ac:dyDescent="0.2">
      <c r="A996" s="87">
        <f t="shared" si="22"/>
        <v>0.6479166666666667</v>
      </c>
      <c r="B996" s="4">
        <v>15</v>
      </c>
      <c r="C996" s="5">
        <v>933</v>
      </c>
      <c r="F996" s="94">
        <v>932.50069444444</v>
      </c>
      <c r="G996" s="4">
        <v>933</v>
      </c>
      <c r="I996" s="5"/>
    </row>
    <row r="997" spans="1:9" x14ac:dyDescent="0.2">
      <c r="A997" s="87">
        <f t="shared" si="22"/>
        <v>0.64861111111111114</v>
      </c>
      <c r="B997" s="4">
        <v>15</v>
      </c>
      <c r="C997" s="5">
        <v>934</v>
      </c>
      <c r="F997" s="94">
        <v>933.50069444444</v>
      </c>
      <c r="G997" s="4">
        <v>934</v>
      </c>
      <c r="I997" s="5"/>
    </row>
    <row r="998" spans="1:9" x14ac:dyDescent="0.2">
      <c r="A998" s="87">
        <f t="shared" si="22"/>
        <v>0.64930555555555558</v>
      </c>
      <c r="B998" s="4">
        <v>15</v>
      </c>
      <c r="C998" s="5">
        <v>935</v>
      </c>
      <c r="F998" s="94">
        <v>934.50069444444</v>
      </c>
      <c r="G998" s="4">
        <v>935</v>
      </c>
      <c r="I998" s="5"/>
    </row>
    <row r="999" spans="1:9" x14ac:dyDescent="0.2">
      <c r="A999" s="87">
        <f t="shared" si="22"/>
        <v>0.65</v>
      </c>
      <c r="B999" s="4">
        <v>15</v>
      </c>
      <c r="C999" s="5">
        <v>936</v>
      </c>
      <c r="F999" s="94">
        <v>935.50069444444</v>
      </c>
      <c r="G999" s="4">
        <v>936</v>
      </c>
      <c r="I999" s="5"/>
    </row>
    <row r="1000" spans="1:9" x14ac:dyDescent="0.2">
      <c r="A1000" s="87">
        <f t="shared" si="22"/>
        <v>0.65069444444444446</v>
      </c>
      <c r="B1000" s="4">
        <v>15</v>
      </c>
      <c r="C1000" s="5">
        <v>937</v>
      </c>
      <c r="F1000" s="94">
        <v>936.50069444444</v>
      </c>
      <c r="G1000" s="4">
        <v>937</v>
      </c>
      <c r="I1000" s="5"/>
    </row>
    <row r="1001" spans="1:9" x14ac:dyDescent="0.2">
      <c r="A1001" s="87">
        <f t="shared" si="22"/>
        <v>0.65138888888888891</v>
      </c>
      <c r="B1001" s="4">
        <v>15</v>
      </c>
      <c r="C1001" s="5">
        <v>938</v>
      </c>
      <c r="F1001" s="94">
        <v>937.50069444444</v>
      </c>
      <c r="G1001" s="4">
        <v>938</v>
      </c>
      <c r="I1001" s="5"/>
    </row>
    <row r="1002" spans="1:9" x14ac:dyDescent="0.2">
      <c r="A1002" s="87">
        <f t="shared" si="22"/>
        <v>0.65208333333333335</v>
      </c>
      <c r="B1002" s="4">
        <v>15</v>
      </c>
      <c r="C1002" s="5">
        <v>939</v>
      </c>
      <c r="F1002" s="94">
        <v>938.50069444444</v>
      </c>
      <c r="G1002" s="4">
        <v>939</v>
      </c>
      <c r="I1002" s="5"/>
    </row>
    <row r="1003" spans="1:9" x14ac:dyDescent="0.2">
      <c r="A1003" s="87">
        <f t="shared" si="22"/>
        <v>0.65277777777777779</v>
      </c>
      <c r="B1003" s="4">
        <v>15</v>
      </c>
      <c r="C1003" s="5">
        <v>940</v>
      </c>
      <c r="F1003" s="94">
        <v>939.50069444444</v>
      </c>
      <c r="G1003" s="4">
        <v>940</v>
      </c>
      <c r="I1003" s="5"/>
    </row>
    <row r="1004" spans="1:9" x14ac:dyDescent="0.2">
      <c r="A1004" s="87">
        <f t="shared" si="22"/>
        <v>0.65347222222222223</v>
      </c>
      <c r="B1004" s="4">
        <v>15</v>
      </c>
      <c r="C1004" s="5">
        <v>941</v>
      </c>
      <c r="F1004" s="94">
        <v>940.50069444444</v>
      </c>
      <c r="G1004" s="4">
        <v>941</v>
      </c>
      <c r="I1004" s="5"/>
    </row>
    <row r="1005" spans="1:9" x14ac:dyDescent="0.2">
      <c r="A1005" s="87">
        <f t="shared" si="22"/>
        <v>0.65416666666666667</v>
      </c>
      <c r="B1005" s="4">
        <v>15</v>
      </c>
      <c r="C1005" s="5">
        <v>942</v>
      </c>
      <c r="F1005" s="94">
        <v>941.50069444444</v>
      </c>
      <c r="G1005" s="4">
        <v>942</v>
      </c>
      <c r="I1005" s="5"/>
    </row>
    <row r="1006" spans="1:9" x14ac:dyDescent="0.2">
      <c r="A1006" s="87">
        <f t="shared" si="22"/>
        <v>0.65486111111111112</v>
      </c>
      <c r="B1006" s="4">
        <v>15</v>
      </c>
      <c r="C1006" s="5">
        <v>943</v>
      </c>
      <c r="F1006" s="94">
        <v>942.50069444444</v>
      </c>
      <c r="G1006" s="4">
        <v>943</v>
      </c>
      <c r="I1006" s="5"/>
    </row>
    <row r="1007" spans="1:9" x14ac:dyDescent="0.2">
      <c r="A1007" s="87">
        <f t="shared" si="22"/>
        <v>0.65555555555555556</v>
      </c>
      <c r="B1007" s="4">
        <v>15</v>
      </c>
      <c r="C1007" s="5">
        <v>944</v>
      </c>
      <c r="F1007" s="94">
        <v>943.50069444444</v>
      </c>
      <c r="G1007" s="4">
        <v>944</v>
      </c>
      <c r="I1007" s="5"/>
    </row>
    <row r="1008" spans="1:9" x14ac:dyDescent="0.2">
      <c r="A1008" s="87">
        <f t="shared" si="22"/>
        <v>0.65625</v>
      </c>
      <c r="B1008" s="4">
        <v>15</v>
      </c>
      <c r="C1008" s="5">
        <v>945</v>
      </c>
      <c r="F1008" s="94">
        <v>944.50069444444</v>
      </c>
      <c r="G1008" s="4">
        <v>945</v>
      </c>
      <c r="I1008" s="5"/>
    </row>
    <row r="1009" spans="1:9" x14ac:dyDescent="0.2">
      <c r="A1009" s="87">
        <f t="shared" si="22"/>
        <v>0.65694444444444444</v>
      </c>
      <c r="B1009" s="4">
        <v>15</v>
      </c>
      <c r="C1009" s="5">
        <v>946</v>
      </c>
      <c r="F1009" s="94">
        <v>945.50069444444</v>
      </c>
      <c r="G1009" s="4">
        <v>946</v>
      </c>
      <c r="I1009" s="5"/>
    </row>
    <row r="1010" spans="1:9" x14ac:dyDescent="0.2">
      <c r="A1010" s="87">
        <f t="shared" si="22"/>
        <v>0.65763888888888888</v>
      </c>
      <c r="B1010" s="4">
        <v>15</v>
      </c>
      <c r="C1010" s="5">
        <v>947</v>
      </c>
      <c r="F1010" s="94">
        <v>946.50069444444</v>
      </c>
      <c r="G1010" s="4">
        <v>947</v>
      </c>
      <c r="I1010" s="5"/>
    </row>
    <row r="1011" spans="1:9" x14ac:dyDescent="0.2">
      <c r="A1011" s="87">
        <f t="shared" si="22"/>
        <v>0.65833333333333333</v>
      </c>
      <c r="B1011" s="4">
        <v>15</v>
      </c>
      <c r="C1011" s="5">
        <v>948</v>
      </c>
      <c r="F1011" s="94">
        <v>947.50069444444</v>
      </c>
      <c r="G1011" s="4">
        <v>948</v>
      </c>
      <c r="I1011" s="5"/>
    </row>
    <row r="1012" spans="1:9" x14ac:dyDescent="0.2">
      <c r="A1012" s="87">
        <f t="shared" si="22"/>
        <v>0.65902777777777777</v>
      </c>
      <c r="B1012" s="4">
        <v>15</v>
      </c>
      <c r="C1012" s="5">
        <v>949</v>
      </c>
      <c r="F1012" s="94">
        <v>948.50069444444</v>
      </c>
      <c r="G1012" s="4">
        <v>949</v>
      </c>
      <c r="I1012" s="5"/>
    </row>
    <row r="1013" spans="1:9" x14ac:dyDescent="0.2">
      <c r="A1013" s="87">
        <f t="shared" si="22"/>
        <v>0.65972222222222221</v>
      </c>
      <c r="B1013" s="4">
        <v>15</v>
      </c>
      <c r="C1013" s="5">
        <v>950</v>
      </c>
      <c r="F1013" s="94">
        <v>949.50069444444</v>
      </c>
      <c r="G1013" s="4">
        <v>950</v>
      </c>
      <c r="I1013" s="5"/>
    </row>
    <row r="1014" spans="1:9" x14ac:dyDescent="0.2">
      <c r="A1014" s="87">
        <f t="shared" si="22"/>
        <v>0.66041666666666665</v>
      </c>
      <c r="B1014" s="4">
        <v>15</v>
      </c>
      <c r="C1014" s="5">
        <v>951</v>
      </c>
      <c r="F1014" s="94">
        <v>950.50069444444</v>
      </c>
      <c r="G1014" s="4">
        <v>951</v>
      </c>
      <c r="I1014" s="5"/>
    </row>
    <row r="1015" spans="1:9" x14ac:dyDescent="0.2">
      <c r="A1015" s="87">
        <f t="shared" si="22"/>
        <v>0.66111111111111109</v>
      </c>
      <c r="B1015" s="4">
        <v>15</v>
      </c>
      <c r="C1015" s="5">
        <v>952</v>
      </c>
      <c r="F1015" s="94">
        <v>951.50069444444</v>
      </c>
      <c r="G1015" s="4">
        <v>952</v>
      </c>
      <c r="I1015" s="5"/>
    </row>
    <row r="1016" spans="1:9" x14ac:dyDescent="0.2">
      <c r="A1016" s="87">
        <f t="shared" si="22"/>
        <v>0.66180555555555554</v>
      </c>
      <c r="B1016" s="4">
        <v>15</v>
      </c>
      <c r="C1016" s="5">
        <v>953</v>
      </c>
      <c r="F1016" s="94">
        <v>952.50069444444</v>
      </c>
      <c r="G1016" s="4">
        <v>953</v>
      </c>
      <c r="I1016" s="5"/>
    </row>
    <row r="1017" spans="1:9" x14ac:dyDescent="0.2">
      <c r="A1017" s="87">
        <f t="shared" si="22"/>
        <v>0.66249999999999998</v>
      </c>
      <c r="B1017" s="4">
        <v>15</v>
      </c>
      <c r="C1017" s="5">
        <v>954</v>
      </c>
      <c r="F1017" s="94">
        <v>953.50069444444</v>
      </c>
      <c r="G1017" s="4">
        <v>954</v>
      </c>
      <c r="I1017" s="5"/>
    </row>
    <row r="1018" spans="1:9" x14ac:dyDescent="0.2">
      <c r="A1018" s="87">
        <f t="shared" si="22"/>
        <v>0.66319444444444442</v>
      </c>
      <c r="B1018" s="4">
        <v>15</v>
      </c>
      <c r="C1018" s="5">
        <v>955</v>
      </c>
      <c r="F1018" s="94">
        <v>954.50069444444</v>
      </c>
      <c r="G1018" s="4">
        <v>955</v>
      </c>
      <c r="I1018" s="5"/>
    </row>
    <row r="1019" spans="1:9" x14ac:dyDescent="0.2">
      <c r="A1019" s="87">
        <f t="shared" si="22"/>
        <v>0.66388888888888886</v>
      </c>
      <c r="B1019" s="4">
        <v>15</v>
      </c>
      <c r="C1019" s="5">
        <v>956</v>
      </c>
      <c r="F1019" s="94">
        <v>955.50069444444</v>
      </c>
      <c r="G1019" s="4">
        <v>956</v>
      </c>
      <c r="I1019" s="5"/>
    </row>
    <row r="1020" spans="1:9" x14ac:dyDescent="0.2">
      <c r="A1020" s="87">
        <f t="shared" si="22"/>
        <v>0.6645833333333333</v>
      </c>
      <c r="B1020" s="4">
        <v>15</v>
      </c>
      <c r="C1020" s="5">
        <v>957</v>
      </c>
      <c r="F1020" s="94">
        <v>956.50069444444</v>
      </c>
      <c r="G1020" s="4">
        <v>957</v>
      </c>
      <c r="I1020" s="5"/>
    </row>
    <row r="1021" spans="1:9" x14ac:dyDescent="0.2">
      <c r="A1021" s="87">
        <f t="shared" si="22"/>
        <v>0.66527777777777775</v>
      </c>
      <c r="B1021" s="4">
        <v>15</v>
      </c>
      <c r="C1021" s="5">
        <v>958</v>
      </c>
      <c r="F1021" s="94">
        <v>957.50069444444</v>
      </c>
      <c r="G1021" s="4">
        <v>958</v>
      </c>
      <c r="I1021" s="5"/>
    </row>
    <row r="1022" spans="1:9" x14ac:dyDescent="0.2">
      <c r="A1022" s="87">
        <f t="shared" si="22"/>
        <v>0.66597222222222219</v>
      </c>
      <c r="B1022" s="4">
        <v>15</v>
      </c>
      <c r="C1022" s="5">
        <v>959</v>
      </c>
      <c r="F1022" s="94">
        <v>958.50069444444</v>
      </c>
      <c r="G1022" s="4">
        <v>959</v>
      </c>
      <c r="I1022" s="5"/>
    </row>
    <row r="1023" spans="1:9" x14ac:dyDescent="0.2">
      <c r="A1023" s="87">
        <f t="shared" si="22"/>
        <v>0.66666666666666663</v>
      </c>
      <c r="B1023" s="4">
        <v>15</v>
      </c>
      <c r="C1023" s="5">
        <v>960</v>
      </c>
      <c r="F1023" s="94">
        <v>959.50069444444</v>
      </c>
      <c r="G1023" s="4">
        <v>960</v>
      </c>
      <c r="I1023" s="5"/>
    </row>
    <row r="1024" spans="1:9" x14ac:dyDescent="0.2">
      <c r="A1024" s="87">
        <f t="shared" si="22"/>
        <v>0.66736111111111107</v>
      </c>
      <c r="B1024" s="4">
        <v>15</v>
      </c>
      <c r="C1024" s="5">
        <v>961</v>
      </c>
      <c r="F1024" s="94">
        <v>960.50069444444</v>
      </c>
      <c r="G1024" s="4">
        <v>961</v>
      </c>
      <c r="I1024" s="5"/>
    </row>
    <row r="1025" spans="1:9" x14ac:dyDescent="0.2">
      <c r="A1025" s="87">
        <f t="shared" si="22"/>
        <v>0.66805555555555562</v>
      </c>
      <c r="B1025" s="4">
        <v>15</v>
      </c>
      <c r="C1025" s="5">
        <v>962</v>
      </c>
      <c r="F1025" s="94">
        <v>961.50069444444</v>
      </c>
      <c r="G1025" s="4">
        <v>962</v>
      </c>
      <c r="I1025" s="5"/>
    </row>
    <row r="1026" spans="1:9" x14ac:dyDescent="0.2">
      <c r="A1026" s="87">
        <f t="shared" si="22"/>
        <v>0.66875000000000007</v>
      </c>
      <c r="B1026" s="4">
        <v>15</v>
      </c>
      <c r="C1026" s="5">
        <v>963</v>
      </c>
      <c r="F1026" s="94">
        <v>962.50069444444</v>
      </c>
      <c r="G1026" s="4">
        <v>963</v>
      </c>
      <c r="I1026" s="5"/>
    </row>
    <row r="1027" spans="1:9" x14ac:dyDescent="0.2">
      <c r="A1027" s="87">
        <f t="shared" si="22"/>
        <v>0.6694444444444444</v>
      </c>
      <c r="B1027" s="4">
        <v>15</v>
      </c>
      <c r="C1027" s="5">
        <v>964</v>
      </c>
      <c r="F1027" s="94">
        <v>963.50069444444</v>
      </c>
      <c r="G1027" s="4">
        <v>964</v>
      </c>
      <c r="I1027" s="5"/>
    </row>
    <row r="1028" spans="1:9" x14ac:dyDescent="0.2">
      <c r="A1028" s="87">
        <f t="shared" si="22"/>
        <v>0.67013888888888884</v>
      </c>
      <c r="B1028" s="4">
        <v>15</v>
      </c>
      <c r="C1028" s="5">
        <v>965</v>
      </c>
      <c r="F1028" s="94">
        <v>964.50069444444</v>
      </c>
      <c r="G1028" s="4">
        <v>965</v>
      </c>
      <c r="I1028" s="5"/>
    </row>
    <row r="1029" spans="1:9" x14ac:dyDescent="0.2">
      <c r="A1029" s="87">
        <f t="shared" si="22"/>
        <v>0.67083333333333339</v>
      </c>
      <c r="B1029" s="4">
        <v>15</v>
      </c>
      <c r="C1029" s="5">
        <v>966</v>
      </c>
      <c r="F1029" s="94">
        <v>965.50069444444</v>
      </c>
      <c r="G1029" s="4">
        <v>966</v>
      </c>
      <c r="I1029" s="5"/>
    </row>
    <row r="1030" spans="1:9" x14ac:dyDescent="0.2">
      <c r="A1030" s="87">
        <f t="shared" si="22"/>
        <v>0.67152777777777783</v>
      </c>
      <c r="B1030" s="4">
        <v>15</v>
      </c>
      <c r="C1030" s="5">
        <v>967</v>
      </c>
      <c r="F1030" s="94">
        <v>966.50069444444</v>
      </c>
      <c r="G1030" s="4">
        <v>967</v>
      </c>
      <c r="I1030" s="5"/>
    </row>
    <row r="1031" spans="1:9" x14ac:dyDescent="0.2">
      <c r="A1031" s="87">
        <f t="shared" si="22"/>
        <v>0.67222222222222217</v>
      </c>
      <c r="B1031" s="4">
        <v>15</v>
      </c>
      <c r="C1031" s="5">
        <v>968</v>
      </c>
      <c r="F1031" s="94">
        <v>967.50069444444</v>
      </c>
      <c r="G1031" s="4">
        <v>968</v>
      </c>
      <c r="I1031" s="5"/>
    </row>
    <row r="1032" spans="1:9" x14ac:dyDescent="0.2">
      <c r="A1032" s="87">
        <f t="shared" si="22"/>
        <v>0.67291666666666661</v>
      </c>
      <c r="B1032" s="4">
        <v>15</v>
      </c>
      <c r="C1032" s="5">
        <v>969</v>
      </c>
      <c r="F1032" s="94">
        <v>968.50069444444</v>
      </c>
      <c r="G1032" s="4">
        <v>969</v>
      </c>
      <c r="I1032" s="5"/>
    </row>
    <row r="1033" spans="1:9" x14ac:dyDescent="0.2">
      <c r="A1033" s="87">
        <f t="shared" si="22"/>
        <v>0.67361111111111116</v>
      </c>
      <c r="B1033" s="4">
        <v>15</v>
      </c>
      <c r="C1033" s="5">
        <v>970</v>
      </c>
      <c r="F1033" s="94">
        <v>969.50069444444</v>
      </c>
      <c r="G1033" s="4">
        <v>970</v>
      </c>
      <c r="I1033" s="5"/>
    </row>
    <row r="1034" spans="1:9" x14ac:dyDescent="0.2">
      <c r="A1034" s="87">
        <f t="shared" si="22"/>
        <v>0.6743055555555556</v>
      </c>
      <c r="B1034" s="4">
        <v>15</v>
      </c>
      <c r="C1034" s="5">
        <v>971</v>
      </c>
      <c r="F1034" s="94">
        <v>970.50069444444</v>
      </c>
      <c r="G1034" s="4">
        <v>971</v>
      </c>
      <c r="I1034" s="5"/>
    </row>
    <row r="1035" spans="1:9" x14ac:dyDescent="0.2">
      <c r="A1035" s="87">
        <f t="shared" si="22"/>
        <v>0.67499999999999993</v>
      </c>
      <c r="B1035" s="4">
        <v>15</v>
      </c>
      <c r="C1035" s="5">
        <v>972</v>
      </c>
      <c r="F1035" s="94">
        <v>971.50069444444</v>
      </c>
      <c r="G1035" s="4">
        <v>972</v>
      </c>
      <c r="I1035" s="5"/>
    </row>
    <row r="1036" spans="1:9" x14ac:dyDescent="0.2">
      <c r="A1036" s="87">
        <f t="shared" si="22"/>
        <v>0.67569444444444438</v>
      </c>
      <c r="B1036" s="4">
        <v>15</v>
      </c>
      <c r="C1036" s="5">
        <v>973</v>
      </c>
      <c r="F1036" s="94">
        <v>972.50069444444</v>
      </c>
      <c r="G1036" s="4">
        <v>973</v>
      </c>
      <c r="I1036" s="5"/>
    </row>
    <row r="1037" spans="1:9" x14ac:dyDescent="0.2">
      <c r="A1037" s="87">
        <f t="shared" si="22"/>
        <v>0.67638888888888893</v>
      </c>
      <c r="B1037" s="4">
        <v>15</v>
      </c>
      <c r="C1037" s="5">
        <v>974</v>
      </c>
      <c r="F1037" s="94">
        <v>973.50069444444</v>
      </c>
      <c r="G1037" s="4">
        <v>974</v>
      </c>
      <c r="I1037" s="5"/>
    </row>
    <row r="1038" spans="1:9" x14ac:dyDescent="0.2">
      <c r="A1038" s="87">
        <f t="shared" si="22"/>
        <v>0.67708333333333337</v>
      </c>
      <c r="B1038" s="4">
        <v>15</v>
      </c>
      <c r="C1038" s="5">
        <v>975</v>
      </c>
      <c r="F1038" s="94">
        <v>974.50069444444</v>
      </c>
      <c r="G1038" s="4">
        <v>975</v>
      </c>
      <c r="I1038" s="5"/>
    </row>
    <row r="1039" spans="1:9" x14ac:dyDescent="0.2">
      <c r="A1039" s="87">
        <f t="shared" si="22"/>
        <v>0.6777777777777777</v>
      </c>
      <c r="B1039" s="4">
        <v>15</v>
      </c>
      <c r="C1039" s="5">
        <v>976</v>
      </c>
      <c r="F1039" s="94">
        <v>975.50069444444</v>
      </c>
      <c r="G1039" s="4">
        <v>976</v>
      </c>
      <c r="I1039" s="5"/>
    </row>
    <row r="1040" spans="1:9" x14ac:dyDescent="0.2">
      <c r="A1040" s="87">
        <f t="shared" si="22"/>
        <v>0.67847222222222225</v>
      </c>
      <c r="B1040" s="4">
        <v>15</v>
      </c>
      <c r="C1040" s="5">
        <v>977</v>
      </c>
      <c r="F1040" s="94">
        <v>976.50069444444</v>
      </c>
      <c r="G1040" s="4">
        <v>977</v>
      </c>
      <c r="I1040" s="5"/>
    </row>
    <row r="1041" spans="1:9" x14ac:dyDescent="0.2">
      <c r="A1041" s="87">
        <f t="shared" si="22"/>
        <v>0.6791666666666667</v>
      </c>
      <c r="B1041" s="4">
        <v>15</v>
      </c>
      <c r="C1041" s="5">
        <v>978</v>
      </c>
      <c r="F1041" s="94">
        <v>977.50069444444</v>
      </c>
      <c r="G1041" s="4">
        <v>978</v>
      </c>
      <c r="I1041" s="5"/>
    </row>
    <row r="1042" spans="1:9" x14ac:dyDescent="0.2">
      <c r="A1042" s="87">
        <f t="shared" si="22"/>
        <v>0.67986111111111114</v>
      </c>
      <c r="B1042" s="4">
        <v>15</v>
      </c>
      <c r="C1042" s="5">
        <v>979</v>
      </c>
      <c r="F1042" s="94">
        <v>978.50069444444</v>
      </c>
      <c r="G1042" s="4">
        <v>979</v>
      </c>
      <c r="I1042" s="5"/>
    </row>
    <row r="1043" spans="1:9" x14ac:dyDescent="0.2">
      <c r="A1043" s="87">
        <f t="shared" si="22"/>
        <v>0.68055555555555547</v>
      </c>
      <c r="B1043" s="4">
        <v>15</v>
      </c>
      <c r="C1043" s="5">
        <v>980</v>
      </c>
      <c r="F1043" s="94">
        <v>979.50069444444</v>
      </c>
      <c r="G1043" s="4">
        <v>980</v>
      </c>
      <c r="I1043" s="5"/>
    </row>
    <row r="1044" spans="1:9" x14ac:dyDescent="0.2">
      <c r="A1044" s="87">
        <f t="shared" si="22"/>
        <v>0.68125000000000002</v>
      </c>
      <c r="B1044" s="4">
        <v>15</v>
      </c>
      <c r="C1044" s="5">
        <v>981</v>
      </c>
      <c r="F1044" s="94">
        <v>980.50069444444</v>
      </c>
      <c r="G1044" s="4">
        <v>981</v>
      </c>
      <c r="I1044" s="5"/>
    </row>
    <row r="1045" spans="1:9" x14ac:dyDescent="0.2">
      <c r="A1045" s="87">
        <f t="shared" si="22"/>
        <v>0.68194444444444446</v>
      </c>
      <c r="B1045" s="4">
        <v>15</v>
      </c>
      <c r="C1045" s="5">
        <v>982</v>
      </c>
      <c r="F1045" s="94">
        <v>981.50069444444</v>
      </c>
      <c r="G1045" s="4">
        <v>982</v>
      </c>
      <c r="I1045" s="5"/>
    </row>
    <row r="1046" spans="1:9" x14ac:dyDescent="0.2">
      <c r="A1046" s="87">
        <f t="shared" si="22"/>
        <v>0.68263888888888891</v>
      </c>
      <c r="B1046" s="4">
        <v>15</v>
      </c>
      <c r="C1046" s="5">
        <v>983</v>
      </c>
      <c r="F1046" s="94">
        <v>982.50069444444</v>
      </c>
      <c r="G1046" s="4">
        <v>983</v>
      </c>
      <c r="I1046" s="5"/>
    </row>
    <row r="1047" spans="1:9" x14ac:dyDescent="0.2">
      <c r="A1047" s="87">
        <f t="shared" si="22"/>
        <v>0.68333333333333324</v>
      </c>
      <c r="B1047" s="4">
        <v>15</v>
      </c>
      <c r="C1047" s="5">
        <v>984</v>
      </c>
      <c r="F1047" s="94">
        <v>983.50069444444</v>
      </c>
      <c r="G1047" s="4">
        <v>984</v>
      </c>
      <c r="I1047" s="5"/>
    </row>
    <row r="1048" spans="1:9" x14ac:dyDescent="0.2">
      <c r="A1048" s="87">
        <f t="shared" ref="A1048:A1111" si="23">C1048/60/24</f>
        <v>0.68402777777777779</v>
      </c>
      <c r="B1048" s="4">
        <v>15</v>
      </c>
      <c r="C1048" s="5">
        <v>985</v>
      </c>
      <c r="F1048" s="94">
        <v>984.50069444444</v>
      </c>
      <c r="G1048" s="4">
        <v>985</v>
      </c>
      <c r="I1048" s="5"/>
    </row>
    <row r="1049" spans="1:9" x14ac:dyDescent="0.2">
      <c r="A1049" s="87">
        <f t="shared" si="23"/>
        <v>0.68472222222222223</v>
      </c>
      <c r="B1049" s="4">
        <v>15</v>
      </c>
      <c r="C1049" s="5">
        <v>986</v>
      </c>
      <c r="F1049" s="94">
        <v>985.50069444444</v>
      </c>
      <c r="G1049" s="4">
        <v>986</v>
      </c>
      <c r="I1049" s="5"/>
    </row>
    <row r="1050" spans="1:9" x14ac:dyDescent="0.2">
      <c r="A1050" s="87">
        <f t="shared" si="23"/>
        <v>0.68541666666666667</v>
      </c>
      <c r="B1050" s="4">
        <v>15</v>
      </c>
      <c r="C1050" s="5">
        <v>987</v>
      </c>
      <c r="F1050" s="94">
        <v>986.50069444444</v>
      </c>
      <c r="G1050" s="4">
        <v>987</v>
      </c>
      <c r="I1050" s="5"/>
    </row>
    <row r="1051" spans="1:9" x14ac:dyDescent="0.2">
      <c r="A1051" s="87">
        <f t="shared" si="23"/>
        <v>0.68611111111111101</v>
      </c>
      <c r="B1051" s="4">
        <v>15</v>
      </c>
      <c r="C1051" s="5">
        <v>988</v>
      </c>
      <c r="F1051" s="94">
        <v>987.50069444444</v>
      </c>
      <c r="G1051" s="4">
        <v>988</v>
      </c>
      <c r="I1051" s="5"/>
    </row>
    <row r="1052" spans="1:9" x14ac:dyDescent="0.2">
      <c r="A1052" s="87">
        <f t="shared" si="23"/>
        <v>0.68680555555555556</v>
      </c>
      <c r="B1052" s="4">
        <v>15</v>
      </c>
      <c r="C1052" s="5">
        <v>989</v>
      </c>
      <c r="F1052" s="94">
        <v>988.50069444444</v>
      </c>
      <c r="G1052" s="4">
        <v>989</v>
      </c>
      <c r="I1052" s="5"/>
    </row>
    <row r="1053" spans="1:9" x14ac:dyDescent="0.2">
      <c r="A1053" s="87">
        <f t="shared" si="23"/>
        <v>0.6875</v>
      </c>
      <c r="B1053" s="4">
        <v>15</v>
      </c>
      <c r="C1053" s="5">
        <v>990</v>
      </c>
      <c r="F1053" s="94">
        <v>989.50069444444</v>
      </c>
      <c r="G1053" s="4">
        <v>990</v>
      </c>
      <c r="I1053" s="5"/>
    </row>
    <row r="1054" spans="1:9" x14ac:dyDescent="0.2">
      <c r="A1054" s="87">
        <f t="shared" si="23"/>
        <v>0.68819444444444444</v>
      </c>
      <c r="B1054" s="4">
        <v>15</v>
      </c>
      <c r="C1054" s="5">
        <v>991</v>
      </c>
      <c r="F1054" s="94">
        <v>990.50069444444</v>
      </c>
      <c r="G1054" s="4">
        <v>991</v>
      </c>
      <c r="I1054" s="5"/>
    </row>
    <row r="1055" spans="1:9" x14ac:dyDescent="0.2">
      <c r="A1055" s="87">
        <f t="shared" si="23"/>
        <v>0.68888888888888899</v>
      </c>
      <c r="B1055" s="4">
        <v>15</v>
      </c>
      <c r="C1055" s="5">
        <v>992</v>
      </c>
      <c r="F1055" s="94">
        <v>991.50069444444</v>
      </c>
      <c r="G1055" s="4">
        <v>992</v>
      </c>
      <c r="I1055" s="5"/>
    </row>
    <row r="1056" spans="1:9" x14ac:dyDescent="0.2">
      <c r="A1056" s="87">
        <f t="shared" si="23"/>
        <v>0.68958333333333333</v>
      </c>
      <c r="B1056" s="4">
        <v>15</v>
      </c>
      <c r="C1056" s="5">
        <v>993</v>
      </c>
      <c r="F1056" s="94">
        <v>992.50069444444</v>
      </c>
      <c r="G1056" s="4">
        <v>993</v>
      </c>
      <c r="I1056" s="5"/>
    </row>
    <row r="1057" spans="1:9" x14ac:dyDescent="0.2">
      <c r="A1057" s="87">
        <f t="shared" si="23"/>
        <v>0.69027777777777777</v>
      </c>
      <c r="B1057" s="4">
        <v>15</v>
      </c>
      <c r="C1057" s="5">
        <v>994</v>
      </c>
      <c r="F1057" s="94">
        <v>993.50069444444</v>
      </c>
      <c r="G1057" s="4">
        <v>994</v>
      </c>
      <c r="I1057" s="5"/>
    </row>
    <row r="1058" spans="1:9" x14ac:dyDescent="0.2">
      <c r="A1058" s="87">
        <f t="shared" si="23"/>
        <v>0.69097222222222221</v>
      </c>
      <c r="B1058" s="4">
        <v>15</v>
      </c>
      <c r="C1058" s="5">
        <v>995</v>
      </c>
      <c r="F1058" s="94">
        <v>994.50069444444</v>
      </c>
      <c r="G1058" s="4">
        <v>995</v>
      </c>
      <c r="I1058" s="5"/>
    </row>
    <row r="1059" spans="1:9" x14ac:dyDescent="0.2">
      <c r="A1059" s="87">
        <f t="shared" si="23"/>
        <v>0.69166666666666676</v>
      </c>
      <c r="B1059" s="4">
        <v>15</v>
      </c>
      <c r="C1059" s="5">
        <v>996</v>
      </c>
      <c r="F1059" s="94">
        <v>995.50069444444</v>
      </c>
      <c r="G1059" s="4">
        <v>996</v>
      </c>
      <c r="I1059" s="5"/>
    </row>
    <row r="1060" spans="1:9" x14ac:dyDescent="0.2">
      <c r="A1060" s="87">
        <f t="shared" si="23"/>
        <v>0.69236111111111109</v>
      </c>
      <c r="B1060" s="4">
        <v>15</v>
      </c>
      <c r="C1060" s="5">
        <v>997</v>
      </c>
      <c r="F1060" s="94">
        <v>996.50069444444</v>
      </c>
      <c r="G1060" s="4">
        <v>997</v>
      </c>
      <c r="I1060" s="5"/>
    </row>
    <row r="1061" spans="1:9" x14ac:dyDescent="0.2">
      <c r="A1061" s="87">
        <f t="shared" si="23"/>
        <v>0.69305555555555554</v>
      </c>
      <c r="B1061" s="4">
        <v>15</v>
      </c>
      <c r="C1061" s="5">
        <v>998</v>
      </c>
      <c r="F1061" s="94">
        <v>997.50069444444</v>
      </c>
      <c r="G1061" s="4">
        <v>998</v>
      </c>
      <c r="I1061" s="5"/>
    </row>
    <row r="1062" spans="1:9" x14ac:dyDescent="0.2">
      <c r="A1062" s="87">
        <f t="shared" si="23"/>
        <v>0.69374999999999998</v>
      </c>
      <c r="B1062" s="4">
        <v>15</v>
      </c>
      <c r="C1062" s="5">
        <v>999</v>
      </c>
      <c r="F1062" s="94">
        <v>998.50069444444</v>
      </c>
      <c r="G1062" s="4">
        <v>999</v>
      </c>
      <c r="I1062" s="5"/>
    </row>
    <row r="1063" spans="1:9" x14ac:dyDescent="0.2">
      <c r="A1063" s="87">
        <f t="shared" si="23"/>
        <v>0.69444444444444453</v>
      </c>
      <c r="B1063" s="4">
        <v>15</v>
      </c>
      <c r="C1063" s="5">
        <v>1000</v>
      </c>
      <c r="F1063" s="94">
        <v>999.50069444444</v>
      </c>
      <c r="G1063" s="4">
        <v>1000</v>
      </c>
      <c r="I1063" s="5"/>
    </row>
    <row r="1064" spans="1:9" x14ac:dyDescent="0.2">
      <c r="A1064" s="87">
        <f t="shared" si="23"/>
        <v>0.69513888888888886</v>
      </c>
      <c r="B1064" s="4">
        <v>15</v>
      </c>
      <c r="C1064" s="5">
        <v>1001</v>
      </c>
      <c r="F1064" s="94">
        <v>1000.50069444444</v>
      </c>
      <c r="G1064" s="4">
        <v>1001</v>
      </c>
      <c r="I1064" s="5"/>
    </row>
    <row r="1065" spans="1:9" x14ac:dyDescent="0.2">
      <c r="A1065" s="87">
        <f t="shared" si="23"/>
        <v>0.6958333333333333</v>
      </c>
      <c r="B1065" s="4">
        <v>15</v>
      </c>
      <c r="C1065" s="5">
        <v>1002</v>
      </c>
      <c r="F1065" s="94">
        <v>1001.50069444444</v>
      </c>
      <c r="G1065" s="4">
        <v>1002</v>
      </c>
      <c r="I1065" s="5"/>
    </row>
    <row r="1066" spans="1:9" x14ac:dyDescent="0.2">
      <c r="A1066" s="87">
        <f t="shared" si="23"/>
        <v>0.69652777777777775</v>
      </c>
      <c r="B1066" s="4">
        <v>15</v>
      </c>
      <c r="C1066" s="5">
        <v>1003</v>
      </c>
      <c r="F1066" s="94">
        <v>1002.50069444444</v>
      </c>
      <c r="G1066" s="4">
        <v>1003</v>
      </c>
      <c r="I1066" s="5"/>
    </row>
    <row r="1067" spans="1:9" x14ac:dyDescent="0.2">
      <c r="A1067" s="87">
        <f t="shared" si="23"/>
        <v>0.6972222222222223</v>
      </c>
      <c r="B1067" s="4">
        <v>15</v>
      </c>
      <c r="C1067" s="5">
        <v>1004</v>
      </c>
      <c r="F1067" s="94">
        <v>1003.50069444444</v>
      </c>
      <c r="G1067" s="4">
        <v>1004</v>
      </c>
      <c r="I1067" s="5"/>
    </row>
    <row r="1068" spans="1:9" x14ac:dyDescent="0.2">
      <c r="A1068" s="87">
        <f t="shared" si="23"/>
        <v>0.69791666666666663</v>
      </c>
      <c r="B1068" s="4">
        <v>15</v>
      </c>
      <c r="C1068" s="5">
        <v>1005</v>
      </c>
      <c r="F1068" s="94">
        <v>1004.50069444444</v>
      </c>
      <c r="G1068" s="4">
        <v>1005</v>
      </c>
      <c r="I1068" s="5"/>
    </row>
    <row r="1069" spans="1:9" x14ac:dyDescent="0.2">
      <c r="A1069" s="87">
        <f t="shared" si="23"/>
        <v>0.69861111111111107</v>
      </c>
      <c r="B1069" s="4">
        <v>15</v>
      </c>
      <c r="C1069" s="5">
        <v>1006</v>
      </c>
      <c r="F1069" s="94">
        <v>1005.50069444444</v>
      </c>
      <c r="G1069" s="4">
        <v>1006</v>
      </c>
      <c r="I1069" s="5"/>
    </row>
    <row r="1070" spans="1:9" x14ac:dyDescent="0.2">
      <c r="A1070" s="87">
        <f t="shared" si="23"/>
        <v>0.69930555555555562</v>
      </c>
      <c r="B1070" s="4">
        <v>15</v>
      </c>
      <c r="C1070" s="5">
        <v>1007</v>
      </c>
      <c r="F1070" s="94">
        <v>1006.50069444444</v>
      </c>
      <c r="G1070" s="4">
        <v>1007</v>
      </c>
      <c r="I1070" s="5"/>
    </row>
    <row r="1071" spans="1:9" x14ac:dyDescent="0.2">
      <c r="A1071" s="87">
        <f t="shared" si="23"/>
        <v>0.70000000000000007</v>
      </c>
      <c r="B1071" s="4">
        <v>15</v>
      </c>
      <c r="C1071" s="5">
        <v>1008</v>
      </c>
      <c r="F1071" s="94">
        <v>1007.50069444444</v>
      </c>
      <c r="G1071" s="4">
        <v>1008</v>
      </c>
      <c r="I1071" s="5"/>
    </row>
    <row r="1072" spans="1:9" x14ac:dyDescent="0.2">
      <c r="A1072" s="87">
        <f t="shared" si="23"/>
        <v>0.7006944444444444</v>
      </c>
      <c r="B1072" s="4">
        <v>15</v>
      </c>
      <c r="C1072" s="5">
        <v>1009</v>
      </c>
      <c r="F1072" s="94">
        <v>1008.50069444444</v>
      </c>
      <c r="G1072" s="4">
        <v>1009</v>
      </c>
      <c r="I1072" s="5"/>
    </row>
    <row r="1073" spans="1:9" x14ac:dyDescent="0.2">
      <c r="A1073" s="87">
        <f t="shared" si="23"/>
        <v>0.70138888888888884</v>
      </c>
      <c r="B1073" s="4">
        <v>15</v>
      </c>
      <c r="C1073" s="5">
        <v>1010</v>
      </c>
      <c r="F1073" s="94">
        <v>1009.50069444444</v>
      </c>
      <c r="G1073" s="4">
        <v>1010</v>
      </c>
      <c r="I1073" s="5"/>
    </row>
    <row r="1074" spans="1:9" x14ac:dyDescent="0.2">
      <c r="A1074" s="87">
        <f t="shared" si="23"/>
        <v>0.70208333333333339</v>
      </c>
      <c r="B1074" s="4">
        <v>15</v>
      </c>
      <c r="C1074" s="5">
        <v>1011</v>
      </c>
      <c r="F1074" s="94">
        <v>1010.50069444444</v>
      </c>
      <c r="G1074" s="4">
        <v>1011</v>
      </c>
      <c r="I1074" s="5"/>
    </row>
    <row r="1075" spans="1:9" x14ac:dyDescent="0.2">
      <c r="A1075" s="87">
        <f t="shared" si="23"/>
        <v>0.70277777777777783</v>
      </c>
      <c r="B1075" s="4">
        <v>15</v>
      </c>
      <c r="C1075" s="5">
        <v>1012</v>
      </c>
      <c r="F1075" s="94">
        <v>1011.50069444444</v>
      </c>
      <c r="G1075" s="4">
        <v>1012</v>
      </c>
      <c r="I1075" s="5"/>
    </row>
    <row r="1076" spans="1:9" x14ac:dyDescent="0.2">
      <c r="A1076" s="87">
        <f t="shared" si="23"/>
        <v>0.70347222222222217</v>
      </c>
      <c r="B1076" s="4">
        <v>15</v>
      </c>
      <c r="C1076" s="5">
        <v>1013</v>
      </c>
      <c r="F1076" s="94">
        <v>1012.50069444444</v>
      </c>
      <c r="G1076" s="4">
        <v>1013</v>
      </c>
      <c r="I1076" s="5"/>
    </row>
    <row r="1077" spans="1:9" x14ac:dyDescent="0.2">
      <c r="A1077" s="87">
        <f t="shared" si="23"/>
        <v>0.70416666666666661</v>
      </c>
      <c r="B1077" s="4">
        <v>15</v>
      </c>
      <c r="C1077" s="5">
        <v>1014</v>
      </c>
      <c r="F1077" s="94">
        <v>1013.50069444444</v>
      </c>
      <c r="G1077" s="4">
        <v>1014</v>
      </c>
      <c r="I1077" s="5"/>
    </row>
    <row r="1078" spans="1:9" x14ac:dyDescent="0.2">
      <c r="A1078" s="87">
        <f t="shared" si="23"/>
        <v>0.70486111111111116</v>
      </c>
      <c r="B1078" s="4">
        <v>15</v>
      </c>
      <c r="C1078" s="5">
        <v>1015</v>
      </c>
      <c r="F1078" s="94">
        <v>1014.50069444444</v>
      </c>
      <c r="G1078" s="4">
        <v>1015</v>
      </c>
      <c r="I1078" s="5"/>
    </row>
    <row r="1079" spans="1:9" x14ac:dyDescent="0.2">
      <c r="A1079" s="87">
        <f t="shared" si="23"/>
        <v>0.7055555555555556</v>
      </c>
      <c r="B1079" s="4">
        <v>15</v>
      </c>
      <c r="C1079" s="5">
        <v>1016</v>
      </c>
      <c r="F1079" s="94">
        <v>1015.50069444444</v>
      </c>
      <c r="G1079" s="4">
        <v>1016</v>
      </c>
      <c r="I1079" s="5"/>
    </row>
    <row r="1080" spans="1:9" x14ac:dyDescent="0.2">
      <c r="A1080" s="87">
        <f t="shared" si="23"/>
        <v>0.70624999999999993</v>
      </c>
      <c r="B1080" s="4">
        <v>15</v>
      </c>
      <c r="C1080" s="5">
        <v>1017</v>
      </c>
      <c r="F1080" s="94">
        <v>1016.50069444444</v>
      </c>
      <c r="G1080" s="4">
        <v>1017</v>
      </c>
      <c r="I1080" s="5"/>
    </row>
    <row r="1081" spans="1:9" x14ac:dyDescent="0.2">
      <c r="A1081" s="87">
        <f t="shared" si="23"/>
        <v>0.70694444444444438</v>
      </c>
      <c r="B1081" s="4">
        <v>15</v>
      </c>
      <c r="C1081" s="5">
        <v>1018</v>
      </c>
      <c r="F1081" s="94">
        <v>1017.50069444444</v>
      </c>
      <c r="G1081" s="4">
        <v>1018</v>
      </c>
      <c r="I1081" s="5"/>
    </row>
    <row r="1082" spans="1:9" x14ac:dyDescent="0.2">
      <c r="A1082" s="87">
        <f t="shared" si="23"/>
        <v>0.70763888888888893</v>
      </c>
      <c r="B1082" s="4">
        <v>15</v>
      </c>
      <c r="C1082" s="5">
        <v>1019</v>
      </c>
      <c r="F1082" s="94">
        <v>1018.50069444444</v>
      </c>
      <c r="G1082" s="4">
        <v>1019</v>
      </c>
      <c r="I1082" s="5"/>
    </row>
    <row r="1083" spans="1:9" x14ac:dyDescent="0.2">
      <c r="A1083" s="87">
        <f t="shared" si="23"/>
        <v>0.70833333333333337</v>
      </c>
      <c r="B1083" s="4">
        <v>15</v>
      </c>
      <c r="C1083" s="5">
        <v>1020</v>
      </c>
      <c r="F1083" s="94">
        <v>1019.50069444444</v>
      </c>
      <c r="G1083" s="4">
        <v>1020</v>
      </c>
      <c r="I1083" s="5"/>
    </row>
    <row r="1084" spans="1:9" x14ac:dyDescent="0.2">
      <c r="A1084" s="87">
        <f t="shared" si="23"/>
        <v>0.7090277777777777</v>
      </c>
      <c r="B1084" s="4">
        <v>15</v>
      </c>
      <c r="C1084" s="5">
        <v>1021</v>
      </c>
      <c r="F1084" s="94">
        <v>1020.50069444444</v>
      </c>
      <c r="G1084" s="4">
        <v>1021</v>
      </c>
      <c r="I1084" s="5"/>
    </row>
    <row r="1085" spans="1:9" x14ac:dyDescent="0.2">
      <c r="A1085" s="87">
        <f t="shared" si="23"/>
        <v>0.70972222222222225</v>
      </c>
      <c r="B1085" s="4">
        <v>15</v>
      </c>
      <c r="C1085" s="5">
        <v>1022</v>
      </c>
      <c r="F1085" s="94">
        <v>1021.50069444444</v>
      </c>
      <c r="G1085" s="4">
        <v>1022</v>
      </c>
      <c r="I1085" s="5"/>
    </row>
    <row r="1086" spans="1:9" x14ac:dyDescent="0.2">
      <c r="A1086" s="87">
        <f t="shared" si="23"/>
        <v>0.7104166666666667</v>
      </c>
      <c r="B1086" s="4">
        <v>15</v>
      </c>
      <c r="C1086" s="5">
        <v>1023</v>
      </c>
      <c r="F1086" s="94">
        <v>1022.50069444444</v>
      </c>
      <c r="G1086" s="4">
        <v>1023</v>
      </c>
      <c r="I1086" s="5"/>
    </row>
    <row r="1087" spans="1:9" x14ac:dyDescent="0.2">
      <c r="A1087" s="87">
        <f t="shared" si="23"/>
        <v>0.71111111111111114</v>
      </c>
      <c r="B1087" s="4">
        <v>15</v>
      </c>
      <c r="C1087" s="5">
        <v>1024</v>
      </c>
      <c r="F1087" s="94">
        <v>1023.50069444444</v>
      </c>
      <c r="G1087" s="4">
        <v>1024</v>
      </c>
      <c r="I1087" s="5"/>
    </row>
    <row r="1088" spans="1:9" x14ac:dyDescent="0.2">
      <c r="A1088" s="87">
        <f t="shared" si="23"/>
        <v>0.71180555555555547</v>
      </c>
      <c r="B1088" s="4">
        <v>15</v>
      </c>
      <c r="C1088" s="5">
        <v>1025</v>
      </c>
      <c r="F1088" s="94">
        <v>1024.5006944444399</v>
      </c>
      <c r="G1088" s="4">
        <v>1025</v>
      </c>
      <c r="I1088" s="5"/>
    </row>
    <row r="1089" spans="1:9" x14ac:dyDescent="0.2">
      <c r="A1089" s="87">
        <f t="shared" si="23"/>
        <v>0.71250000000000002</v>
      </c>
      <c r="B1089" s="4">
        <v>15</v>
      </c>
      <c r="C1089" s="5">
        <v>1026</v>
      </c>
      <c r="F1089" s="94">
        <v>1025.5006944444399</v>
      </c>
      <c r="G1089" s="4">
        <v>1026</v>
      </c>
      <c r="I1089" s="5"/>
    </row>
    <row r="1090" spans="1:9" x14ac:dyDescent="0.2">
      <c r="A1090" s="87">
        <f t="shared" si="23"/>
        <v>0.71319444444444446</v>
      </c>
      <c r="B1090" s="4">
        <v>15</v>
      </c>
      <c r="C1090" s="5">
        <v>1027</v>
      </c>
      <c r="F1090" s="94">
        <v>1026.5006944444399</v>
      </c>
      <c r="G1090" s="4">
        <v>1027</v>
      </c>
      <c r="I1090" s="5"/>
    </row>
    <row r="1091" spans="1:9" x14ac:dyDescent="0.2">
      <c r="A1091" s="87">
        <f t="shared" si="23"/>
        <v>0.71388888888888891</v>
      </c>
      <c r="B1091" s="4">
        <v>15</v>
      </c>
      <c r="C1091" s="5">
        <v>1028</v>
      </c>
      <c r="F1091" s="94">
        <v>1027.5006944444399</v>
      </c>
      <c r="G1091" s="4">
        <v>1028</v>
      </c>
      <c r="I1091" s="5"/>
    </row>
    <row r="1092" spans="1:9" x14ac:dyDescent="0.2">
      <c r="A1092" s="87">
        <f t="shared" si="23"/>
        <v>0.71458333333333324</v>
      </c>
      <c r="B1092" s="4">
        <v>15</v>
      </c>
      <c r="C1092" s="5">
        <v>1029</v>
      </c>
      <c r="F1092" s="94">
        <v>1028.5006944444399</v>
      </c>
      <c r="G1092" s="4">
        <v>1029</v>
      </c>
      <c r="I1092" s="5"/>
    </row>
    <row r="1093" spans="1:9" x14ac:dyDescent="0.2">
      <c r="A1093" s="87">
        <f t="shared" si="23"/>
        <v>0.71527777777777779</v>
      </c>
      <c r="B1093" s="4">
        <v>15</v>
      </c>
      <c r="C1093" s="5">
        <v>1030</v>
      </c>
      <c r="F1093" s="94">
        <v>1029.5006944444399</v>
      </c>
      <c r="G1093" s="4">
        <v>1030</v>
      </c>
      <c r="I1093" s="5"/>
    </row>
    <row r="1094" spans="1:9" x14ac:dyDescent="0.2">
      <c r="A1094" s="87">
        <f t="shared" si="23"/>
        <v>0.71597222222222223</v>
      </c>
      <c r="B1094" s="4">
        <v>15</v>
      </c>
      <c r="C1094" s="5">
        <v>1031</v>
      </c>
      <c r="F1094" s="94">
        <v>1030.5006944444399</v>
      </c>
      <c r="G1094" s="4">
        <v>1031</v>
      </c>
      <c r="I1094" s="5"/>
    </row>
    <row r="1095" spans="1:9" x14ac:dyDescent="0.2">
      <c r="A1095" s="87">
        <f t="shared" si="23"/>
        <v>0.71666666666666667</v>
      </c>
      <c r="B1095" s="4">
        <v>15</v>
      </c>
      <c r="C1095" s="5">
        <v>1032</v>
      </c>
      <c r="F1095" s="94">
        <v>1031.5006944444399</v>
      </c>
      <c r="G1095" s="4">
        <v>1032</v>
      </c>
      <c r="I1095" s="5"/>
    </row>
    <row r="1096" spans="1:9" x14ac:dyDescent="0.2">
      <c r="A1096" s="87">
        <f t="shared" si="23"/>
        <v>0.71736111111111101</v>
      </c>
      <c r="B1096" s="4">
        <v>15</v>
      </c>
      <c r="C1096" s="5">
        <v>1033</v>
      </c>
      <c r="F1096" s="94">
        <v>1032.5006944444399</v>
      </c>
      <c r="G1096" s="4">
        <v>1033</v>
      </c>
      <c r="I1096" s="5"/>
    </row>
    <row r="1097" spans="1:9" x14ac:dyDescent="0.2">
      <c r="A1097" s="87">
        <f t="shared" si="23"/>
        <v>0.71805555555555556</v>
      </c>
      <c r="B1097" s="4">
        <v>15</v>
      </c>
      <c r="C1097" s="5">
        <v>1034</v>
      </c>
      <c r="F1097" s="94">
        <v>1033.5006944444399</v>
      </c>
      <c r="G1097" s="4">
        <v>1034</v>
      </c>
      <c r="I1097" s="5"/>
    </row>
    <row r="1098" spans="1:9" x14ac:dyDescent="0.2">
      <c r="A1098" s="87">
        <f t="shared" si="23"/>
        <v>0.71875</v>
      </c>
      <c r="B1098" s="4">
        <v>15</v>
      </c>
      <c r="C1098" s="5">
        <v>1035</v>
      </c>
      <c r="F1098" s="94">
        <v>1034.5006944444399</v>
      </c>
      <c r="G1098" s="4">
        <v>1035</v>
      </c>
      <c r="I1098" s="5"/>
    </row>
    <row r="1099" spans="1:9" x14ac:dyDescent="0.2">
      <c r="A1099" s="87">
        <f t="shared" si="23"/>
        <v>0.71944444444444444</v>
      </c>
      <c r="B1099" s="4">
        <v>15</v>
      </c>
      <c r="C1099" s="5">
        <v>1036</v>
      </c>
      <c r="F1099" s="94">
        <v>1035.5006944444399</v>
      </c>
      <c r="G1099" s="4">
        <v>1036</v>
      </c>
      <c r="I1099" s="5"/>
    </row>
    <row r="1100" spans="1:9" x14ac:dyDescent="0.2">
      <c r="A1100" s="87">
        <f t="shared" si="23"/>
        <v>0.72013888888888899</v>
      </c>
      <c r="B1100" s="4">
        <v>15</v>
      </c>
      <c r="C1100" s="5">
        <v>1037</v>
      </c>
      <c r="F1100" s="94">
        <v>1036.5006944444399</v>
      </c>
      <c r="G1100" s="4">
        <v>1037</v>
      </c>
      <c r="I1100" s="5"/>
    </row>
    <row r="1101" spans="1:9" x14ac:dyDescent="0.2">
      <c r="A1101" s="87">
        <f t="shared" si="23"/>
        <v>0.72083333333333333</v>
      </c>
      <c r="B1101" s="4">
        <v>15</v>
      </c>
      <c r="C1101" s="5">
        <v>1038</v>
      </c>
      <c r="F1101" s="94">
        <v>1037.5006944444399</v>
      </c>
      <c r="G1101" s="4">
        <v>1038</v>
      </c>
      <c r="I1101" s="5"/>
    </row>
    <row r="1102" spans="1:9" x14ac:dyDescent="0.2">
      <c r="A1102" s="87">
        <f t="shared" si="23"/>
        <v>0.72152777777777777</v>
      </c>
      <c r="B1102" s="4">
        <v>15</v>
      </c>
      <c r="C1102" s="5">
        <v>1039</v>
      </c>
      <c r="F1102" s="94">
        <v>1038.5006944444399</v>
      </c>
      <c r="G1102" s="4">
        <v>1039</v>
      </c>
      <c r="I1102" s="5"/>
    </row>
    <row r="1103" spans="1:9" x14ac:dyDescent="0.2">
      <c r="A1103" s="87">
        <f t="shared" si="23"/>
        <v>0.72222222222222221</v>
      </c>
      <c r="B1103" s="4">
        <v>15</v>
      </c>
      <c r="C1103" s="5">
        <v>1040</v>
      </c>
      <c r="F1103" s="94">
        <v>1039.5006944444399</v>
      </c>
      <c r="G1103" s="4">
        <v>1040</v>
      </c>
      <c r="I1103" s="5"/>
    </row>
    <row r="1104" spans="1:9" x14ac:dyDescent="0.2">
      <c r="A1104" s="87">
        <f t="shared" si="23"/>
        <v>0.72291666666666676</v>
      </c>
      <c r="B1104" s="4">
        <v>15</v>
      </c>
      <c r="C1104" s="5">
        <v>1041</v>
      </c>
      <c r="F1104" s="94">
        <v>1040.5006944444399</v>
      </c>
      <c r="G1104" s="4">
        <v>1041</v>
      </c>
      <c r="I1104" s="5"/>
    </row>
    <row r="1105" spans="1:9" x14ac:dyDescent="0.2">
      <c r="A1105" s="87">
        <f t="shared" si="23"/>
        <v>0.72361111111111109</v>
      </c>
      <c r="B1105" s="4">
        <v>15</v>
      </c>
      <c r="C1105" s="5">
        <v>1042</v>
      </c>
      <c r="F1105" s="94">
        <v>1041.5006944444399</v>
      </c>
      <c r="G1105" s="4">
        <v>1042</v>
      </c>
      <c r="I1105" s="5"/>
    </row>
    <row r="1106" spans="1:9" x14ac:dyDescent="0.2">
      <c r="A1106" s="87">
        <f t="shared" si="23"/>
        <v>0.72430555555555554</v>
      </c>
      <c r="B1106" s="4">
        <v>15</v>
      </c>
      <c r="C1106" s="5">
        <v>1043</v>
      </c>
      <c r="F1106" s="94">
        <v>1042.5006944444399</v>
      </c>
      <c r="G1106" s="4">
        <v>1043</v>
      </c>
      <c r="I1106" s="5"/>
    </row>
    <row r="1107" spans="1:9" x14ac:dyDescent="0.2">
      <c r="A1107" s="87">
        <f t="shared" si="23"/>
        <v>0.72499999999999998</v>
      </c>
      <c r="B1107" s="4">
        <v>15</v>
      </c>
      <c r="C1107" s="5">
        <v>1044</v>
      </c>
      <c r="F1107" s="94">
        <v>1043.5006944444399</v>
      </c>
      <c r="G1107" s="4">
        <v>1044</v>
      </c>
      <c r="I1107" s="5"/>
    </row>
    <row r="1108" spans="1:9" x14ac:dyDescent="0.2">
      <c r="A1108" s="87">
        <f t="shared" si="23"/>
        <v>0.72569444444444453</v>
      </c>
      <c r="B1108" s="4">
        <v>15</v>
      </c>
      <c r="C1108" s="5">
        <v>1045</v>
      </c>
      <c r="F1108" s="94">
        <v>1044.5006944444399</v>
      </c>
      <c r="G1108" s="4">
        <v>1045</v>
      </c>
      <c r="I1108" s="5"/>
    </row>
    <row r="1109" spans="1:9" x14ac:dyDescent="0.2">
      <c r="A1109" s="87">
        <f t="shared" si="23"/>
        <v>0.72638888888888886</v>
      </c>
      <c r="B1109" s="4">
        <v>15</v>
      </c>
      <c r="C1109" s="5">
        <v>1046</v>
      </c>
      <c r="F1109" s="94">
        <v>1045.5006944444399</v>
      </c>
      <c r="G1109" s="4">
        <v>1046</v>
      </c>
      <c r="I1109" s="5"/>
    </row>
    <row r="1110" spans="1:9" x14ac:dyDescent="0.2">
      <c r="A1110" s="87">
        <f t="shared" si="23"/>
        <v>0.7270833333333333</v>
      </c>
      <c r="B1110" s="4">
        <v>15</v>
      </c>
      <c r="C1110" s="5">
        <v>1047</v>
      </c>
      <c r="F1110" s="94">
        <v>1046.5006944444399</v>
      </c>
      <c r="G1110" s="4">
        <v>1047</v>
      </c>
      <c r="I1110" s="5"/>
    </row>
    <row r="1111" spans="1:9" x14ac:dyDescent="0.2">
      <c r="A1111" s="87">
        <f t="shared" si="23"/>
        <v>0.72777777777777775</v>
      </c>
      <c r="B1111" s="4">
        <v>15</v>
      </c>
      <c r="C1111" s="5">
        <v>1048</v>
      </c>
      <c r="F1111" s="94">
        <v>1047.5006944444399</v>
      </c>
      <c r="G1111" s="4">
        <v>1048</v>
      </c>
      <c r="I1111" s="5"/>
    </row>
    <row r="1112" spans="1:9" x14ac:dyDescent="0.2">
      <c r="A1112" s="87">
        <f t="shared" ref="A1112:A1175" si="24">C1112/60/24</f>
        <v>0.7284722222222223</v>
      </c>
      <c r="B1112" s="4">
        <v>15</v>
      </c>
      <c r="C1112" s="5">
        <v>1049</v>
      </c>
      <c r="F1112" s="94">
        <v>1048.5006944444399</v>
      </c>
      <c r="G1112" s="4">
        <v>1049</v>
      </c>
      <c r="I1112" s="5"/>
    </row>
    <row r="1113" spans="1:9" x14ac:dyDescent="0.2">
      <c r="A1113" s="87">
        <f t="shared" si="24"/>
        <v>0.72916666666666663</v>
      </c>
      <c r="B1113" s="4">
        <v>15</v>
      </c>
      <c r="C1113" s="5">
        <v>1050</v>
      </c>
      <c r="F1113" s="94">
        <v>1049.5006944444399</v>
      </c>
      <c r="G1113" s="4">
        <v>1050</v>
      </c>
      <c r="I1113" s="5"/>
    </row>
    <row r="1114" spans="1:9" x14ac:dyDescent="0.2">
      <c r="A1114" s="87">
        <f t="shared" si="24"/>
        <v>0.72986111111111107</v>
      </c>
      <c r="B1114" s="4">
        <v>15</v>
      </c>
      <c r="C1114" s="5">
        <v>1051</v>
      </c>
      <c r="F1114" s="94">
        <v>1050.5006944444399</v>
      </c>
      <c r="G1114" s="4">
        <v>1051</v>
      </c>
      <c r="I1114" s="5"/>
    </row>
    <row r="1115" spans="1:9" x14ac:dyDescent="0.2">
      <c r="A1115" s="87">
        <f t="shared" si="24"/>
        <v>0.73055555555555562</v>
      </c>
      <c r="B1115" s="4">
        <v>15</v>
      </c>
      <c r="C1115" s="5">
        <v>1052</v>
      </c>
      <c r="F1115" s="94">
        <v>1051.5006944444399</v>
      </c>
      <c r="G1115" s="4">
        <v>1052</v>
      </c>
      <c r="I1115" s="5"/>
    </row>
    <row r="1116" spans="1:9" x14ac:dyDescent="0.2">
      <c r="A1116" s="87">
        <f t="shared" si="24"/>
        <v>0.73125000000000007</v>
      </c>
      <c r="B1116" s="4">
        <v>15</v>
      </c>
      <c r="C1116" s="5">
        <v>1053</v>
      </c>
      <c r="F1116" s="94">
        <v>1052.5006944444399</v>
      </c>
      <c r="G1116" s="4">
        <v>1053</v>
      </c>
      <c r="I1116" s="5"/>
    </row>
    <row r="1117" spans="1:9" x14ac:dyDescent="0.2">
      <c r="A1117" s="87">
        <f t="shared" si="24"/>
        <v>0.7319444444444444</v>
      </c>
      <c r="B1117" s="4">
        <v>15</v>
      </c>
      <c r="C1117" s="5">
        <v>1054</v>
      </c>
      <c r="F1117" s="94">
        <v>1053.5006944444399</v>
      </c>
      <c r="G1117" s="4">
        <v>1054</v>
      </c>
      <c r="I1117" s="5"/>
    </row>
    <row r="1118" spans="1:9" x14ac:dyDescent="0.2">
      <c r="A1118" s="87">
        <f t="shared" si="24"/>
        <v>0.73263888888888884</v>
      </c>
      <c r="B1118" s="4">
        <v>15</v>
      </c>
      <c r="C1118" s="5">
        <v>1055</v>
      </c>
      <c r="F1118" s="94">
        <v>1054.5006944444399</v>
      </c>
      <c r="G1118" s="4">
        <v>1055</v>
      </c>
      <c r="I1118" s="5"/>
    </row>
    <row r="1119" spans="1:9" x14ac:dyDescent="0.2">
      <c r="A1119" s="87">
        <f t="shared" si="24"/>
        <v>0.73333333333333339</v>
      </c>
      <c r="B1119" s="4">
        <v>15</v>
      </c>
      <c r="C1119" s="5">
        <v>1056</v>
      </c>
      <c r="F1119" s="94">
        <v>1055.5006944444399</v>
      </c>
      <c r="G1119" s="4">
        <v>1056</v>
      </c>
      <c r="I1119" s="5"/>
    </row>
    <row r="1120" spans="1:9" x14ac:dyDescent="0.2">
      <c r="A1120" s="87">
        <f t="shared" si="24"/>
        <v>0.73402777777777783</v>
      </c>
      <c r="B1120" s="4">
        <v>15</v>
      </c>
      <c r="C1120" s="5">
        <v>1057</v>
      </c>
      <c r="F1120" s="94">
        <v>1056.5006944444399</v>
      </c>
      <c r="G1120" s="4">
        <v>1057</v>
      </c>
      <c r="I1120" s="5"/>
    </row>
    <row r="1121" spans="1:9" x14ac:dyDescent="0.2">
      <c r="A1121" s="87">
        <f t="shared" si="24"/>
        <v>0.73472222222222217</v>
      </c>
      <c r="B1121" s="4">
        <v>15</v>
      </c>
      <c r="C1121" s="5">
        <v>1058</v>
      </c>
      <c r="F1121" s="94">
        <v>1057.5006944444399</v>
      </c>
      <c r="G1121" s="4">
        <v>1058</v>
      </c>
      <c r="I1121" s="5"/>
    </row>
    <row r="1122" spans="1:9" x14ac:dyDescent="0.2">
      <c r="A1122" s="87">
        <f t="shared" si="24"/>
        <v>0.73541666666666661</v>
      </c>
      <c r="B1122" s="4">
        <v>15</v>
      </c>
      <c r="C1122" s="5">
        <v>1059</v>
      </c>
      <c r="F1122" s="94">
        <v>1058.5006944444399</v>
      </c>
      <c r="G1122" s="4">
        <v>1059</v>
      </c>
      <c r="I1122" s="5"/>
    </row>
    <row r="1123" spans="1:9" x14ac:dyDescent="0.2">
      <c r="A1123" s="87">
        <f t="shared" si="24"/>
        <v>0.73611111111111116</v>
      </c>
      <c r="B1123" s="4">
        <v>15</v>
      </c>
      <c r="C1123" s="5">
        <v>1060</v>
      </c>
      <c r="F1123" s="94">
        <v>1059.5006944444399</v>
      </c>
      <c r="G1123" s="4">
        <v>1060</v>
      </c>
      <c r="I1123" s="5"/>
    </row>
    <row r="1124" spans="1:9" x14ac:dyDescent="0.2">
      <c r="A1124" s="87">
        <f t="shared" si="24"/>
        <v>0.7368055555555556</v>
      </c>
      <c r="B1124" s="4">
        <v>15</v>
      </c>
      <c r="C1124" s="5">
        <v>1061</v>
      </c>
      <c r="F1124" s="94">
        <v>1060.5006944444399</v>
      </c>
      <c r="G1124" s="4">
        <v>1061</v>
      </c>
      <c r="I1124" s="5"/>
    </row>
    <row r="1125" spans="1:9" x14ac:dyDescent="0.2">
      <c r="A1125" s="87">
        <f t="shared" si="24"/>
        <v>0.73749999999999993</v>
      </c>
      <c r="B1125" s="4">
        <v>15</v>
      </c>
      <c r="C1125" s="5">
        <v>1062</v>
      </c>
      <c r="F1125" s="94">
        <v>1061.5006944444399</v>
      </c>
      <c r="G1125" s="4">
        <v>1062</v>
      </c>
      <c r="I1125" s="5"/>
    </row>
    <row r="1126" spans="1:9" x14ac:dyDescent="0.2">
      <c r="A1126" s="87">
        <f t="shared" si="24"/>
        <v>0.73819444444444438</v>
      </c>
      <c r="B1126" s="4">
        <v>15</v>
      </c>
      <c r="C1126" s="5">
        <v>1063</v>
      </c>
      <c r="F1126" s="94">
        <v>1062.5006944444399</v>
      </c>
      <c r="G1126" s="4">
        <v>1063</v>
      </c>
      <c r="I1126" s="5"/>
    </row>
    <row r="1127" spans="1:9" x14ac:dyDescent="0.2">
      <c r="A1127" s="87">
        <f t="shared" si="24"/>
        <v>0.73888888888888893</v>
      </c>
      <c r="B1127" s="4">
        <v>15</v>
      </c>
      <c r="C1127" s="5">
        <v>1064</v>
      </c>
      <c r="F1127" s="94">
        <v>1063.5006944444399</v>
      </c>
      <c r="G1127" s="4">
        <v>1064</v>
      </c>
      <c r="I1127" s="5"/>
    </row>
    <row r="1128" spans="1:9" x14ac:dyDescent="0.2">
      <c r="A1128" s="87">
        <f t="shared" si="24"/>
        <v>0.73958333333333337</v>
      </c>
      <c r="B1128" s="4">
        <v>15</v>
      </c>
      <c r="C1128" s="5">
        <v>1065</v>
      </c>
      <c r="F1128" s="94">
        <v>1064.5006944444399</v>
      </c>
      <c r="G1128" s="4">
        <v>1065</v>
      </c>
      <c r="I1128" s="5"/>
    </row>
    <row r="1129" spans="1:9" x14ac:dyDescent="0.2">
      <c r="A1129" s="87">
        <f t="shared" si="24"/>
        <v>0.7402777777777777</v>
      </c>
      <c r="B1129" s="4">
        <v>15</v>
      </c>
      <c r="C1129" s="5">
        <v>1066</v>
      </c>
      <c r="F1129" s="94">
        <v>1065.5006944444399</v>
      </c>
      <c r="G1129" s="4">
        <v>1066</v>
      </c>
      <c r="I1129" s="5"/>
    </row>
    <row r="1130" spans="1:9" x14ac:dyDescent="0.2">
      <c r="A1130" s="87">
        <f t="shared" si="24"/>
        <v>0.74097222222222225</v>
      </c>
      <c r="B1130" s="4">
        <v>15</v>
      </c>
      <c r="C1130" s="5">
        <v>1067</v>
      </c>
      <c r="F1130" s="94">
        <v>1066.5006944444399</v>
      </c>
      <c r="G1130" s="4">
        <v>1067</v>
      </c>
      <c r="I1130" s="5"/>
    </row>
    <row r="1131" spans="1:9" x14ac:dyDescent="0.2">
      <c r="A1131" s="87">
        <f t="shared" si="24"/>
        <v>0.7416666666666667</v>
      </c>
      <c r="B1131" s="4">
        <v>15</v>
      </c>
      <c r="C1131" s="5">
        <v>1068</v>
      </c>
      <c r="F1131" s="94">
        <v>1067.5006944444399</v>
      </c>
      <c r="G1131" s="4">
        <v>1068</v>
      </c>
      <c r="I1131" s="5"/>
    </row>
    <row r="1132" spans="1:9" x14ac:dyDescent="0.2">
      <c r="A1132" s="87">
        <f t="shared" si="24"/>
        <v>0.74236111111111114</v>
      </c>
      <c r="B1132" s="4">
        <v>15</v>
      </c>
      <c r="C1132" s="5">
        <v>1069</v>
      </c>
      <c r="F1132" s="94">
        <v>1068.5006944444399</v>
      </c>
      <c r="G1132" s="4">
        <v>1069</v>
      </c>
      <c r="I1132" s="5"/>
    </row>
    <row r="1133" spans="1:9" x14ac:dyDescent="0.2">
      <c r="A1133" s="87">
        <f t="shared" si="24"/>
        <v>0.74305555555555547</v>
      </c>
      <c r="B1133" s="4">
        <v>15</v>
      </c>
      <c r="C1133" s="5">
        <v>1070</v>
      </c>
      <c r="F1133" s="94">
        <v>1069.5006944444399</v>
      </c>
      <c r="G1133" s="4">
        <v>1070</v>
      </c>
      <c r="I1133" s="5"/>
    </row>
    <row r="1134" spans="1:9" x14ac:dyDescent="0.2">
      <c r="A1134" s="87">
        <f t="shared" si="24"/>
        <v>0.74375000000000002</v>
      </c>
      <c r="B1134" s="4">
        <v>15</v>
      </c>
      <c r="C1134" s="5">
        <v>1071</v>
      </c>
      <c r="F1134" s="94">
        <v>1070.5006944444399</v>
      </c>
      <c r="G1134" s="4">
        <v>1071</v>
      </c>
      <c r="I1134" s="5"/>
    </row>
    <row r="1135" spans="1:9" x14ac:dyDescent="0.2">
      <c r="A1135" s="87">
        <f t="shared" si="24"/>
        <v>0.74444444444444446</v>
      </c>
      <c r="B1135" s="4">
        <v>15</v>
      </c>
      <c r="C1135" s="5">
        <v>1072</v>
      </c>
      <c r="F1135" s="94">
        <v>1071.5006944444399</v>
      </c>
      <c r="G1135" s="4">
        <v>1072</v>
      </c>
      <c r="I1135" s="5"/>
    </row>
    <row r="1136" spans="1:9" x14ac:dyDescent="0.2">
      <c r="A1136" s="87">
        <f t="shared" si="24"/>
        <v>0.74513888888888891</v>
      </c>
      <c r="B1136" s="4">
        <v>15</v>
      </c>
      <c r="C1136" s="5">
        <v>1073</v>
      </c>
      <c r="F1136" s="94">
        <v>1072.5006944444399</v>
      </c>
      <c r="G1136" s="4">
        <v>1073</v>
      </c>
      <c r="I1136" s="5"/>
    </row>
    <row r="1137" spans="1:9" x14ac:dyDescent="0.2">
      <c r="A1137" s="87">
        <f t="shared" si="24"/>
        <v>0.74583333333333324</v>
      </c>
      <c r="B1137" s="4">
        <v>15</v>
      </c>
      <c r="C1137" s="5">
        <v>1074</v>
      </c>
      <c r="F1137" s="94">
        <v>1073.5006944444399</v>
      </c>
      <c r="G1137" s="4">
        <v>1074</v>
      </c>
      <c r="I1137" s="5"/>
    </row>
    <row r="1138" spans="1:9" x14ac:dyDescent="0.2">
      <c r="A1138" s="87">
        <f t="shared" si="24"/>
        <v>0.74652777777777779</v>
      </c>
      <c r="B1138" s="4">
        <v>15</v>
      </c>
      <c r="C1138" s="5">
        <v>1075</v>
      </c>
      <c r="F1138" s="94">
        <v>1074.5006944444399</v>
      </c>
      <c r="G1138" s="4">
        <v>1075</v>
      </c>
      <c r="I1138" s="5"/>
    </row>
    <row r="1139" spans="1:9" x14ac:dyDescent="0.2">
      <c r="A1139" s="87">
        <f t="shared" si="24"/>
        <v>0.74722222222222223</v>
      </c>
      <c r="B1139" s="4">
        <v>15</v>
      </c>
      <c r="C1139" s="5">
        <v>1076</v>
      </c>
      <c r="F1139" s="94">
        <v>1075.5006944444399</v>
      </c>
      <c r="G1139" s="4">
        <v>1076</v>
      </c>
      <c r="I1139" s="5"/>
    </row>
    <row r="1140" spans="1:9" x14ac:dyDescent="0.2">
      <c r="A1140" s="87">
        <f t="shared" si="24"/>
        <v>0.74791666666666667</v>
      </c>
      <c r="B1140" s="4">
        <v>15</v>
      </c>
      <c r="C1140" s="5">
        <v>1077</v>
      </c>
      <c r="F1140" s="94">
        <v>1076.5006944444399</v>
      </c>
      <c r="G1140" s="4">
        <v>1077</v>
      </c>
      <c r="I1140" s="5"/>
    </row>
    <row r="1141" spans="1:9" x14ac:dyDescent="0.2">
      <c r="A1141" s="87">
        <f t="shared" si="24"/>
        <v>0.74861111111111101</v>
      </c>
      <c r="B1141" s="4">
        <v>15</v>
      </c>
      <c r="C1141" s="5">
        <v>1078</v>
      </c>
      <c r="F1141" s="94">
        <v>1077.5006944444399</v>
      </c>
      <c r="G1141" s="4">
        <v>1078</v>
      </c>
      <c r="I1141" s="5"/>
    </row>
    <row r="1142" spans="1:9" x14ac:dyDescent="0.2">
      <c r="A1142" s="87">
        <f t="shared" si="24"/>
        <v>0.74930555555555556</v>
      </c>
      <c r="B1142" s="4">
        <v>15</v>
      </c>
      <c r="C1142" s="5">
        <v>1079</v>
      </c>
      <c r="F1142" s="94">
        <v>1078.5006944444399</v>
      </c>
      <c r="G1142" s="4">
        <v>1079</v>
      </c>
      <c r="I1142" s="5"/>
    </row>
    <row r="1143" spans="1:9" x14ac:dyDescent="0.2">
      <c r="A1143" s="87">
        <f t="shared" si="24"/>
        <v>0.75</v>
      </c>
      <c r="B1143" s="4">
        <v>15</v>
      </c>
      <c r="C1143" s="5">
        <v>1080</v>
      </c>
      <c r="F1143" s="94">
        <v>1079.5006944444399</v>
      </c>
      <c r="G1143" s="4">
        <v>1080</v>
      </c>
      <c r="I1143" s="5"/>
    </row>
    <row r="1144" spans="1:9" x14ac:dyDescent="0.2">
      <c r="A1144" s="87">
        <f t="shared" si="24"/>
        <v>0.75069444444444444</v>
      </c>
      <c r="B1144" s="4">
        <v>15</v>
      </c>
      <c r="C1144" s="5">
        <v>1081</v>
      </c>
      <c r="F1144" s="94">
        <v>1080.5006944444399</v>
      </c>
      <c r="G1144" s="4">
        <v>1081</v>
      </c>
      <c r="I1144" s="5"/>
    </row>
    <row r="1145" spans="1:9" x14ac:dyDescent="0.2">
      <c r="A1145" s="87">
        <f t="shared" si="24"/>
        <v>0.75138888888888899</v>
      </c>
      <c r="B1145" s="4">
        <v>15</v>
      </c>
      <c r="C1145" s="5">
        <v>1082</v>
      </c>
      <c r="F1145" s="94">
        <v>1081.5006944444399</v>
      </c>
      <c r="G1145" s="4">
        <v>1082</v>
      </c>
      <c r="I1145" s="5"/>
    </row>
    <row r="1146" spans="1:9" x14ac:dyDescent="0.2">
      <c r="A1146" s="87">
        <f t="shared" si="24"/>
        <v>0.75208333333333333</v>
      </c>
      <c r="B1146" s="4">
        <v>15</v>
      </c>
      <c r="C1146" s="5">
        <v>1083</v>
      </c>
      <c r="F1146" s="94">
        <v>1082.5006944444399</v>
      </c>
      <c r="G1146" s="4">
        <v>1083</v>
      </c>
      <c r="I1146" s="5"/>
    </row>
    <row r="1147" spans="1:9" x14ac:dyDescent="0.2">
      <c r="A1147" s="87">
        <f t="shared" si="24"/>
        <v>0.75277777777777777</v>
      </c>
      <c r="B1147" s="4">
        <v>15</v>
      </c>
      <c r="C1147" s="5">
        <v>1084</v>
      </c>
      <c r="F1147" s="94">
        <v>1083.5006944444399</v>
      </c>
      <c r="G1147" s="4">
        <v>1084</v>
      </c>
      <c r="I1147" s="5"/>
    </row>
    <row r="1148" spans="1:9" x14ac:dyDescent="0.2">
      <c r="A1148" s="87">
        <f t="shared" si="24"/>
        <v>0.75347222222222221</v>
      </c>
      <c r="B1148" s="4">
        <v>15</v>
      </c>
      <c r="C1148" s="5">
        <v>1085</v>
      </c>
      <c r="F1148" s="94">
        <v>1084.5006944444399</v>
      </c>
      <c r="G1148" s="4">
        <v>1085</v>
      </c>
      <c r="I1148" s="5"/>
    </row>
    <row r="1149" spans="1:9" x14ac:dyDescent="0.2">
      <c r="A1149" s="87">
        <f t="shared" si="24"/>
        <v>0.75416666666666676</v>
      </c>
      <c r="B1149" s="4">
        <v>15</v>
      </c>
      <c r="C1149" s="5">
        <v>1086</v>
      </c>
      <c r="F1149" s="94">
        <v>1085.5006944444399</v>
      </c>
      <c r="G1149" s="4">
        <v>1086</v>
      </c>
      <c r="I1149" s="5"/>
    </row>
    <row r="1150" spans="1:9" x14ac:dyDescent="0.2">
      <c r="A1150" s="87">
        <f t="shared" si="24"/>
        <v>0.75486111111111109</v>
      </c>
      <c r="B1150" s="4">
        <v>15</v>
      </c>
      <c r="C1150" s="5">
        <v>1087</v>
      </c>
      <c r="F1150" s="94">
        <v>1086.5006944444399</v>
      </c>
      <c r="G1150" s="4">
        <v>1087</v>
      </c>
      <c r="I1150" s="5"/>
    </row>
    <row r="1151" spans="1:9" x14ac:dyDescent="0.2">
      <c r="A1151" s="87">
        <f t="shared" si="24"/>
        <v>0.75555555555555554</v>
      </c>
      <c r="B1151" s="4">
        <v>15</v>
      </c>
      <c r="C1151" s="5">
        <v>1088</v>
      </c>
      <c r="F1151" s="94">
        <v>1087.5006944444399</v>
      </c>
      <c r="G1151" s="4">
        <v>1088</v>
      </c>
      <c r="I1151" s="5"/>
    </row>
    <row r="1152" spans="1:9" x14ac:dyDescent="0.2">
      <c r="A1152" s="87">
        <f t="shared" si="24"/>
        <v>0.75624999999999998</v>
      </c>
      <c r="B1152" s="4">
        <v>15</v>
      </c>
      <c r="C1152" s="5">
        <v>1089</v>
      </c>
      <c r="F1152" s="94">
        <v>1088.5006944444399</v>
      </c>
      <c r="G1152" s="4">
        <v>1089</v>
      </c>
      <c r="I1152" s="5"/>
    </row>
    <row r="1153" spans="1:9" x14ac:dyDescent="0.2">
      <c r="A1153" s="87">
        <f t="shared" si="24"/>
        <v>0.75694444444444453</v>
      </c>
      <c r="B1153" s="4">
        <v>15</v>
      </c>
      <c r="C1153" s="5">
        <v>1090</v>
      </c>
      <c r="F1153" s="94">
        <v>1089.5006944444399</v>
      </c>
      <c r="G1153" s="4">
        <v>1090</v>
      </c>
      <c r="I1153" s="5"/>
    </row>
    <row r="1154" spans="1:9" x14ac:dyDescent="0.2">
      <c r="A1154" s="87">
        <f t="shared" si="24"/>
        <v>0.75763888888888886</v>
      </c>
      <c r="B1154" s="4">
        <v>15</v>
      </c>
      <c r="C1154" s="5">
        <v>1091</v>
      </c>
      <c r="F1154" s="94">
        <v>1090.5006944444399</v>
      </c>
      <c r="G1154" s="4">
        <v>1091</v>
      </c>
      <c r="I1154" s="5"/>
    </row>
    <row r="1155" spans="1:9" x14ac:dyDescent="0.2">
      <c r="A1155" s="87">
        <f t="shared" si="24"/>
        <v>0.7583333333333333</v>
      </c>
      <c r="B1155" s="4">
        <v>15</v>
      </c>
      <c r="C1155" s="5">
        <v>1092</v>
      </c>
      <c r="F1155" s="94">
        <v>1091.5006944444399</v>
      </c>
      <c r="G1155" s="4">
        <v>1092</v>
      </c>
      <c r="I1155" s="5"/>
    </row>
    <row r="1156" spans="1:9" x14ac:dyDescent="0.2">
      <c r="A1156" s="87">
        <f t="shared" si="24"/>
        <v>0.75902777777777775</v>
      </c>
      <c r="B1156" s="4">
        <v>15</v>
      </c>
      <c r="C1156" s="5">
        <v>1093</v>
      </c>
      <c r="F1156" s="94">
        <v>1092.5006944444399</v>
      </c>
      <c r="G1156" s="4">
        <v>1093</v>
      </c>
      <c r="I1156" s="5"/>
    </row>
    <row r="1157" spans="1:9" x14ac:dyDescent="0.2">
      <c r="A1157" s="87">
        <f t="shared" si="24"/>
        <v>0.7597222222222223</v>
      </c>
      <c r="B1157" s="4">
        <v>15</v>
      </c>
      <c r="C1157" s="5">
        <v>1094</v>
      </c>
      <c r="F1157" s="94">
        <v>1093.5006944444399</v>
      </c>
      <c r="G1157" s="4">
        <v>1094</v>
      </c>
      <c r="I1157" s="5"/>
    </row>
    <row r="1158" spans="1:9" x14ac:dyDescent="0.2">
      <c r="A1158" s="87">
        <f t="shared" si="24"/>
        <v>0.76041666666666663</v>
      </c>
      <c r="B1158" s="4">
        <v>15</v>
      </c>
      <c r="C1158" s="5">
        <v>1095</v>
      </c>
      <c r="F1158" s="94">
        <v>1094.5006944444399</v>
      </c>
      <c r="G1158" s="4">
        <v>1095</v>
      </c>
      <c r="I1158" s="5"/>
    </row>
    <row r="1159" spans="1:9" x14ac:dyDescent="0.2">
      <c r="A1159" s="87">
        <f t="shared" si="24"/>
        <v>0.76111111111111107</v>
      </c>
      <c r="B1159" s="4">
        <v>15</v>
      </c>
      <c r="C1159" s="5">
        <v>1096</v>
      </c>
      <c r="F1159" s="94">
        <v>1095.5006944444399</v>
      </c>
      <c r="G1159" s="4">
        <v>1096</v>
      </c>
      <c r="I1159" s="5"/>
    </row>
    <row r="1160" spans="1:9" x14ac:dyDescent="0.2">
      <c r="A1160" s="87">
        <f t="shared" si="24"/>
        <v>0.76180555555555562</v>
      </c>
      <c r="B1160" s="4">
        <v>15</v>
      </c>
      <c r="C1160" s="5">
        <v>1097</v>
      </c>
      <c r="F1160" s="94">
        <v>1096.5006944444399</v>
      </c>
      <c r="G1160" s="4">
        <v>1097</v>
      </c>
      <c r="I1160" s="5"/>
    </row>
    <row r="1161" spans="1:9" x14ac:dyDescent="0.2">
      <c r="A1161" s="87">
        <f t="shared" si="24"/>
        <v>0.76250000000000007</v>
      </c>
      <c r="B1161" s="4">
        <v>15</v>
      </c>
      <c r="C1161" s="5">
        <v>1098</v>
      </c>
      <c r="F1161" s="94">
        <v>1097.5006944444399</v>
      </c>
      <c r="G1161" s="4">
        <v>1098</v>
      </c>
      <c r="I1161" s="5"/>
    </row>
    <row r="1162" spans="1:9" x14ac:dyDescent="0.2">
      <c r="A1162" s="87">
        <f t="shared" si="24"/>
        <v>0.7631944444444444</v>
      </c>
      <c r="B1162" s="4">
        <v>15</v>
      </c>
      <c r="C1162" s="5">
        <v>1099</v>
      </c>
      <c r="F1162" s="94">
        <v>1098.5006944444399</v>
      </c>
      <c r="G1162" s="4">
        <v>1099</v>
      </c>
      <c r="I1162" s="5"/>
    </row>
    <row r="1163" spans="1:9" x14ac:dyDescent="0.2">
      <c r="A1163" s="87">
        <f t="shared" si="24"/>
        <v>0.76388888888888884</v>
      </c>
      <c r="B1163" s="4">
        <v>15</v>
      </c>
      <c r="C1163" s="5">
        <v>1100</v>
      </c>
      <c r="F1163" s="94">
        <v>1099.5006944444399</v>
      </c>
      <c r="G1163" s="4">
        <v>1100</v>
      </c>
      <c r="I1163" s="5"/>
    </row>
    <row r="1164" spans="1:9" x14ac:dyDescent="0.2">
      <c r="A1164" s="87">
        <f t="shared" si="24"/>
        <v>0.76458333333333339</v>
      </c>
      <c r="B1164" s="4">
        <v>15</v>
      </c>
      <c r="C1164" s="5">
        <v>1101</v>
      </c>
      <c r="F1164" s="94">
        <v>1100.5006944444399</v>
      </c>
      <c r="G1164" s="4">
        <v>1101</v>
      </c>
      <c r="I1164" s="5"/>
    </row>
    <row r="1165" spans="1:9" x14ac:dyDescent="0.2">
      <c r="A1165" s="87">
        <f t="shared" si="24"/>
        <v>0.76527777777777783</v>
      </c>
      <c r="B1165" s="4">
        <v>15</v>
      </c>
      <c r="C1165" s="5">
        <v>1102</v>
      </c>
      <c r="F1165" s="94">
        <v>1101.5006944444399</v>
      </c>
      <c r="G1165" s="4">
        <v>1102</v>
      </c>
      <c r="I1165" s="5"/>
    </row>
    <row r="1166" spans="1:9" x14ac:dyDescent="0.2">
      <c r="A1166" s="87">
        <f t="shared" si="24"/>
        <v>0.76597222222222217</v>
      </c>
      <c r="B1166" s="4">
        <v>15</v>
      </c>
      <c r="C1166" s="5">
        <v>1103</v>
      </c>
      <c r="F1166" s="94">
        <v>1102.5006944444399</v>
      </c>
      <c r="G1166" s="4">
        <v>1103</v>
      </c>
      <c r="I1166" s="5"/>
    </row>
    <row r="1167" spans="1:9" x14ac:dyDescent="0.2">
      <c r="A1167" s="87">
        <f t="shared" si="24"/>
        <v>0.76666666666666661</v>
      </c>
      <c r="B1167" s="4">
        <v>15</v>
      </c>
      <c r="C1167" s="5">
        <v>1104</v>
      </c>
      <c r="F1167" s="94">
        <v>1103.5006944444399</v>
      </c>
      <c r="G1167" s="4">
        <v>1104</v>
      </c>
      <c r="I1167" s="5"/>
    </row>
    <row r="1168" spans="1:9" x14ac:dyDescent="0.2">
      <c r="A1168" s="87">
        <f t="shared" si="24"/>
        <v>0.76736111111111116</v>
      </c>
      <c r="B1168" s="4">
        <v>15</v>
      </c>
      <c r="C1168" s="5">
        <v>1105</v>
      </c>
      <c r="F1168" s="94">
        <v>1104.5006944444399</v>
      </c>
      <c r="G1168" s="4">
        <v>1105</v>
      </c>
      <c r="I1168" s="5"/>
    </row>
    <row r="1169" spans="1:9" x14ac:dyDescent="0.2">
      <c r="A1169" s="87">
        <f t="shared" si="24"/>
        <v>0.7680555555555556</v>
      </c>
      <c r="B1169" s="4">
        <v>15</v>
      </c>
      <c r="C1169" s="5">
        <v>1106</v>
      </c>
      <c r="F1169" s="94">
        <v>1105.5006944444399</v>
      </c>
      <c r="G1169" s="4">
        <v>1106</v>
      </c>
      <c r="I1169" s="5"/>
    </row>
    <row r="1170" spans="1:9" x14ac:dyDescent="0.2">
      <c r="A1170" s="87">
        <f t="shared" si="24"/>
        <v>0.76874999999999993</v>
      </c>
      <c r="B1170" s="4">
        <v>15</v>
      </c>
      <c r="C1170" s="5">
        <v>1107</v>
      </c>
      <c r="F1170" s="94">
        <v>1106.5006944444399</v>
      </c>
      <c r="G1170" s="4">
        <v>1107</v>
      </c>
      <c r="I1170" s="5"/>
    </row>
    <row r="1171" spans="1:9" x14ac:dyDescent="0.2">
      <c r="A1171" s="87">
        <f t="shared" si="24"/>
        <v>0.76944444444444438</v>
      </c>
      <c r="B1171" s="4">
        <v>15</v>
      </c>
      <c r="C1171" s="5">
        <v>1108</v>
      </c>
      <c r="F1171" s="94">
        <v>1107.5006944444399</v>
      </c>
      <c r="G1171" s="4">
        <v>1108</v>
      </c>
      <c r="I1171" s="5"/>
    </row>
    <row r="1172" spans="1:9" x14ac:dyDescent="0.2">
      <c r="A1172" s="87">
        <f t="shared" si="24"/>
        <v>0.77013888888888893</v>
      </c>
      <c r="B1172" s="4">
        <v>15</v>
      </c>
      <c r="C1172" s="5">
        <v>1109</v>
      </c>
      <c r="F1172" s="94">
        <v>1108.5006944444399</v>
      </c>
      <c r="G1172" s="4">
        <v>1109</v>
      </c>
      <c r="I1172" s="5"/>
    </row>
    <row r="1173" spans="1:9" x14ac:dyDescent="0.2">
      <c r="A1173" s="87">
        <f t="shared" si="24"/>
        <v>0.77083333333333337</v>
      </c>
      <c r="B1173" s="4">
        <v>15</v>
      </c>
      <c r="C1173" s="5">
        <v>1110</v>
      </c>
      <c r="F1173" s="94">
        <v>1109.5006944444399</v>
      </c>
      <c r="G1173" s="4">
        <v>1110</v>
      </c>
      <c r="I1173" s="5"/>
    </row>
    <row r="1174" spans="1:9" x14ac:dyDescent="0.2">
      <c r="A1174" s="87">
        <f t="shared" si="24"/>
        <v>0.7715277777777777</v>
      </c>
      <c r="B1174" s="4">
        <v>15</v>
      </c>
      <c r="C1174" s="5">
        <v>1111</v>
      </c>
      <c r="F1174" s="94">
        <v>1110.5006944444399</v>
      </c>
      <c r="G1174" s="4">
        <v>1111</v>
      </c>
      <c r="I1174" s="5"/>
    </row>
    <row r="1175" spans="1:9" x14ac:dyDescent="0.2">
      <c r="A1175" s="87">
        <f t="shared" si="24"/>
        <v>0.77222222222222225</v>
      </c>
      <c r="B1175" s="4">
        <v>15</v>
      </c>
      <c r="C1175" s="5">
        <v>1112</v>
      </c>
      <c r="F1175" s="94">
        <v>1111.5006944444399</v>
      </c>
      <c r="G1175" s="4">
        <v>1112</v>
      </c>
      <c r="I1175" s="5"/>
    </row>
    <row r="1176" spans="1:9" x14ac:dyDescent="0.2">
      <c r="A1176" s="87">
        <f t="shared" ref="A1176:A1239" si="25">C1176/60/24</f>
        <v>0.7729166666666667</v>
      </c>
      <c r="B1176" s="4">
        <v>15</v>
      </c>
      <c r="C1176" s="5">
        <v>1113</v>
      </c>
      <c r="F1176" s="94">
        <v>1112.5006944444399</v>
      </c>
      <c r="G1176" s="4">
        <v>1113</v>
      </c>
      <c r="I1176" s="5"/>
    </row>
    <row r="1177" spans="1:9" x14ac:dyDescent="0.2">
      <c r="A1177" s="87">
        <f t="shared" si="25"/>
        <v>0.77361111111111114</v>
      </c>
      <c r="B1177" s="4">
        <v>15</v>
      </c>
      <c r="C1177" s="5">
        <v>1114</v>
      </c>
      <c r="F1177" s="94">
        <v>1113.5006944444399</v>
      </c>
      <c r="G1177" s="4">
        <v>1114</v>
      </c>
      <c r="I1177" s="5"/>
    </row>
    <row r="1178" spans="1:9" x14ac:dyDescent="0.2">
      <c r="A1178" s="87">
        <f t="shared" si="25"/>
        <v>0.77430555555555547</v>
      </c>
      <c r="B1178" s="4">
        <v>15</v>
      </c>
      <c r="C1178" s="5">
        <v>1115</v>
      </c>
      <c r="F1178" s="94">
        <v>1114.5006944444399</v>
      </c>
      <c r="G1178" s="4">
        <v>1115</v>
      </c>
      <c r="I1178" s="5"/>
    </row>
    <row r="1179" spans="1:9" x14ac:dyDescent="0.2">
      <c r="A1179" s="87">
        <f t="shared" si="25"/>
        <v>0.77500000000000002</v>
      </c>
      <c r="B1179" s="4">
        <v>15</v>
      </c>
      <c r="C1179" s="5">
        <v>1116</v>
      </c>
      <c r="F1179" s="94">
        <v>1115.5006944444399</v>
      </c>
      <c r="G1179" s="4">
        <v>1116</v>
      </c>
      <c r="I1179" s="5"/>
    </row>
    <row r="1180" spans="1:9" x14ac:dyDescent="0.2">
      <c r="A1180" s="87">
        <f t="shared" si="25"/>
        <v>0.77569444444444446</v>
      </c>
      <c r="B1180" s="4">
        <v>15</v>
      </c>
      <c r="C1180" s="5">
        <v>1117</v>
      </c>
      <c r="F1180" s="94">
        <v>1116.5006944444399</v>
      </c>
      <c r="G1180" s="4">
        <v>1117</v>
      </c>
      <c r="I1180" s="5"/>
    </row>
    <row r="1181" spans="1:9" x14ac:dyDescent="0.2">
      <c r="A1181" s="87">
        <f t="shared" si="25"/>
        <v>0.77638888888888891</v>
      </c>
      <c r="B1181" s="4">
        <v>15</v>
      </c>
      <c r="C1181" s="5">
        <v>1118</v>
      </c>
      <c r="F1181" s="94">
        <v>1117.5006944444399</v>
      </c>
      <c r="G1181" s="4">
        <v>1118</v>
      </c>
      <c r="I1181" s="5"/>
    </row>
    <row r="1182" spans="1:9" x14ac:dyDescent="0.2">
      <c r="A1182" s="87">
        <f t="shared" si="25"/>
        <v>0.77708333333333324</v>
      </c>
      <c r="B1182" s="4">
        <v>15</v>
      </c>
      <c r="C1182" s="5">
        <v>1119</v>
      </c>
      <c r="F1182" s="94">
        <v>1118.5006944444399</v>
      </c>
      <c r="G1182" s="4">
        <v>1119</v>
      </c>
      <c r="I1182" s="5"/>
    </row>
    <row r="1183" spans="1:9" x14ac:dyDescent="0.2">
      <c r="A1183" s="87">
        <f t="shared" si="25"/>
        <v>0.77777777777777779</v>
      </c>
      <c r="B1183" s="4">
        <v>15</v>
      </c>
      <c r="C1183" s="5">
        <v>1120</v>
      </c>
      <c r="F1183" s="94">
        <v>1119.5006944444399</v>
      </c>
      <c r="G1183" s="4">
        <v>1120</v>
      </c>
      <c r="I1183" s="5"/>
    </row>
    <row r="1184" spans="1:9" x14ac:dyDescent="0.2">
      <c r="A1184" s="87">
        <f t="shared" si="25"/>
        <v>0.77847222222222223</v>
      </c>
      <c r="B1184" s="4">
        <v>15</v>
      </c>
      <c r="C1184" s="5">
        <v>1121</v>
      </c>
      <c r="F1184" s="94">
        <v>1120.5006944444399</v>
      </c>
      <c r="G1184" s="4">
        <v>1121</v>
      </c>
      <c r="I1184" s="5"/>
    </row>
    <row r="1185" spans="1:9" x14ac:dyDescent="0.2">
      <c r="A1185" s="87">
        <f t="shared" si="25"/>
        <v>0.77916666666666667</v>
      </c>
      <c r="B1185" s="4">
        <v>15</v>
      </c>
      <c r="C1185" s="5">
        <v>1122</v>
      </c>
      <c r="F1185" s="94">
        <v>1121.5006944444399</v>
      </c>
      <c r="G1185" s="4">
        <v>1122</v>
      </c>
      <c r="I1185" s="5"/>
    </row>
    <row r="1186" spans="1:9" x14ac:dyDescent="0.2">
      <c r="A1186" s="87">
        <f t="shared" si="25"/>
        <v>0.77986111111111101</v>
      </c>
      <c r="B1186" s="4">
        <v>15</v>
      </c>
      <c r="C1186" s="5">
        <v>1123</v>
      </c>
      <c r="F1186" s="94">
        <v>1122.5006944444399</v>
      </c>
      <c r="G1186" s="4">
        <v>1123</v>
      </c>
      <c r="I1186" s="5"/>
    </row>
    <row r="1187" spans="1:9" x14ac:dyDescent="0.2">
      <c r="A1187" s="87">
        <f t="shared" si="25"/>
        <v>0.78055555555555556</v>
      </c>
      <c r="B1187" s="4">
        <v>15</v>
      </c>
      <c r="C1187" s="5">
        <v>1124</v>
      </c>
      <c r="F1187" s="94">
        <v>1123.5006944444399</v>
      </c>
      <c r="G1187" s="4">
        <v>1124</v>
      </c>
      <c r="I1187" s="5"/>
    </row>
    <row r="1188" spans="1:9" x14ac:dyDescent="0.2">
      <c r="A1188" s="87">
        <f t="shared" si="25"/>
        <v>0.78125</v>
      </c>
      <c r="B1188" s="4">
        <v>15</v>
      </c>
      <c r="C1188" s="5">
        <v>1125</v>
      </c>
      <c r="F1188" s="94">
        <v>1124.5006944444399</v>
      </c>
      <c r="G1188" s="4">
        <v>1125</v>
      </c>
      <c r="I1188" s="5"/>
    </row>
    <row r="1189" spans="1:9" x14ac:dyDescent="0.2">
      <c r="A1189" s="87">
        <f t="shared" si="25"/>
        <v>0.78194444444444444</v>
      </c>
      <c r="B1189" s="4">
        <v>15</v>
      </c>
      <c r="C1189" s="5">
        <v>1126</v>
      </c>
      <c r="F1189" s="94">
        <v>1125.5006944444399</v>
      </c>
      <c r="G1189" s="4">
        <v>1126</v>
      </c>
      <c r="I1189" s="5"/>
    </row>
    <row r="1190" spans="1:9" x14ac:dyDescent="0.2">
      <c r="A1190" s="87">
        <f t="shared" si="25"/>
        <v>0.78263888888888899</v>
      </c>
      <c r="B1190" s="4">
        <v>15</v>
      </c>
      <c r="C1190" s="5">
        <v>1127</v>
      </c>
      <c r="F1190" s="94">
        <v>1126.5006944444399</v>
      </c>
      <c r="G1190" s="4">
        <v>1127</v>
      </c>
      <c r="I1190" s="5"/>
    </row>
    <row r="1191" spans="1:9" x14ac:dyDescent="0.2">
      <c r="A1191" s="87">
        <f t="shared" si="25"/>
        <v>0.78333333333333333</v>
      </c>
      <c r="B1191" s="4">
        <v>15</v>
      </c>
      <c r="C1191" s="5">
        <v>1128</v>
      </c>
      <c r="F1191" s="94">
        <v>1127.5006944444399</v>
      </c>
      <c r="G1191" s="4">
        <v>1128</v>
      </c>
      <c r="I1191" s="5"/>
    </row>
    <row r="1192" spans="1:9" x14ac:dyDescent="0.2">
      <c r="A1192" s="87">
        <f t="shared" si="25"/>
        <v>0.78402777777777777</v>
      </c>
      <c r="B1192" s="4">
        <v>15</v>
      </c>
      <c r="C1192" s="5">
        <v>1129</v>
      </c>
      <c r="F1192" s="94">
        <v>1128.5006944444399</v>
      </c>
      <c r="G1192" s="4">
        <v>1129</v>
      </c>
      <c r="I1192" s="5"/>
    </row>
    <row r="1193" spans="1:9" x14ac:dyDescent="0.2">
      <c r="A1193" s="87">
        <f t="shared" si="25"/>
        <v>0.78472222222222221</v>
      </c>
      <c r="B1193" s="4">
        <v>15</v>
      </c>
      <c r="C1193" s="5">
        <v>1130</v>
      </c>
      <c r="F1193" s="94">
        <v>1129.5006944444399</v>
      </c>
      <c r="G1193" s="4">
        <v>1130</v>
      </c>
      <c r="I1193" s="5"/>
    </row>
    <row r="1194" spans="1:9" x14ac:dyDescent="0.2">
      <c r="A1194" s="87">
        <f t="shared" si="25"/>
        <v>0.78541666666666676</v>
      </c>
      <c r="B1194" s="4">
        <v>15</v>
      </c>
      <c r="C1194" s="5">
        <v>1131</v>
      </c>
      <c r="F1194" s="94">
        <v>1130.5006944444399</v>
      </c>
      <c r="G1194" s="4">
        <v>1131</v>
      </c>
      <c r="I1194" s="5"/>
    </row>
    <row r="1195" spans="1:9" x14ac:dyDescent="0.2">
      <c r="A1195" s="87">
        <f t="shared" si="25"/>
        <v>0.78611111111111109</v>
      </c>
      <c r="B1195" s="4">
        <v>15</v>
      </c>
      <c r="C1195" s="5">
        <v>1132</v>
      </c>
      <c r="F1195" s="94">
        <v>1131.5006944444399</v>
      </c>
      <c r="G1195" s="4">
        <v>1132</v>
      </c>
      <c r="I1195" s="5"/>
    </row>
    <row r="1196" spans="1:9" x14ac:dyDescent="0.2">
      <c r="A1196" s="87">
        <f t="shared" si="25"/>
        <v>0.78680555555555554</v>
      </c>
      <c r="B1196" s="4">
        <v>15</v>
      </c>
      <c r="C1196" s="5">
        <v>1133</v>
      </c>
      <c r="F1196" s="94">
        <v>1132.5006944444399</v>
      </c>
      <c r="G1196" s="4">
        <v>1133</v>
      </c>
      <c r="I1196" s="5"/>
    </row>
    <row r="1197" spans="1:9" x14ac:dyDescent="0.2">
      <c r="A1197" s="87">
        <f t="shared" si="25"/>
        <v>0.78749999999999998</v>
      </c>
      <c r="B1197" s="4">
        <v>15</v>
      </c>
      <c r="C1197" s="5">
        <v>1134</v>
      </c>
      <c r="F1197" s="94">
        <v>1133.5006944444399</v>
      </c>
      <c r="G1197" s="4">
        <v>1134</v>
      </c>
      <c r="I1197" s="5"/>
    </row>
    <row r="1198" spans="1:9" x14ac:dyDescent="0.2">
      <c r="A1198" s="87">
        <f t="shared" si="25"/>
        <v>0.78819444444444453</v>
      </c>
      <c r="B1198" s="4">
        <v>15</v>
      </c>
      <c r="C1198" s="5">
        <v>1135</v>
      </c>
      <c r="F1198" s="94">
        <v>1134.5006944444399</v>
      </c>
      <c r="G1198" s="4">
        <v>1135</v>
      </c>
      <c r="I1198" s="5"/>
    </row>
    <row r="1199" spans="1:9" x14ac:dyDescent="0.2">
      <c r="A1199" s="87">
        <f t="shared" si="25"/>
        <v>0.78888888888888886</v>
      </c>
      <c r="B1199" s="4">
        <v>15</v>
      </c>
      <c r="C1199" s="5">
        <v>1136</v>
      </c>
      <c r="F1199" s="94">
        <v>1135.5006944444399</v>
      </c>
      <c r="G1199" s="4">
        <v>1136</v>
      </c>
      <c r="I1199" s="5"/>
    </row>
    <row r="1200" spans="1:9" x14ac:dyDescent="0.2">
      <c r="A1200" s="87">
        <f t="shared" si="25"/>
        <v>0.7895833333333333</v>
      </c>
      <c r="B1200" s="4">
        <v>15</v>
      </c>
      <c r="C1200" s="5">
        <v>1137</v>
      </c>
      <c r="F1200" s="94">
        <v>1136.5006944444399</v>
      </c>
      <c r="G1200" s="4">
        <v>1137</v>
      </c>
      <c r="I1200" s="5"/>
    </row>
    <row r="1201" spans="1:9" x14ac:dyDescent="0.2">
      <c r="A1201" s="87">
        <f t="shared" si="25"/>
        <v>0.79027777777777775</v>
      </c>
      <c r="B1201" s="4">
        <v>15</v>
      </c>
      <c r="C1201" s="5">
        <v>1138</v>
      </c>
      <c r="F1201" s="94">
        <v>1137.5006944444399</v>
      </c>
      <c r="G1201" s="4">
        <v>1138</v>
      </c>
      <c r="I1201" s="5"/>
    </row>
    <row r="1202" spans="1:9" x14ac:dyDescent="0.2">
      <c r="A1202" s="87">
        <f t="shared" si="25"/>
        <v>0.7909722222222223</v>
      </c>
      <c r="B1202" s="4">
        <v>15</v>
      </c>
      <c r="C1202" s="5">
        <v>1139</v>
      </c>
      <c r="F1202" s="94">
        <v>1138.5006944444399</v>
      </c>
      <c r="G1202" s="4">
        <v>1139</v>
      </c>
      <c r="I1202" s="5"/>
    </row>
    <row r="1203" spans="1:9" x14ac:dyDescent="0.2">
      <c r="A1203" s="87">
        <f t="shared" si="25"/>
        <v>0.79166666666666663</v>
      </c>
      <c r="B1203" s="4">
        <v>15</v>
      </c>
      <c r="C1203" s="5">
        <v>1140</v>
      </c>
      <c r="F1203" s="94">
        <v>1139.5006944444399</v>
      </c>
      <c r="G1203" s="4">
        <v>1140</v>
      </c>
      <c r="I1203" s="5"/>
    </row>
    <row r="1204" spans="1:9" x14ac:dyDescent="0.2">
      <c r="A1204" s="87">
        <f t="shared" si="25"/>
        <v>0.79236111111111107</v>
      </c>
      <c r="B1204" s="4">
        <v>15</v>
      </c>
      <c r="C1204" s="5">
        <v>1141</v>
      </c>
      <c r="F1204" s="94">
        <v>1140.5006944444399</v>
      </c>
      <c r="G1204" s="4">
        <v>1141</v>
      </c>
      <c r="I1204" s="5"/>
    </row>
    <row r="1205" spans="1:9" x14ac:dyDescent="0.2">
      <c r="A1205" s="87">
        <f t="shared" si="25"/>
        <v>0.79305555555555562</v>
      </c>
      <c r="B1205" s="4">
        <v>15</v>
      </c>
      <c r="C1205" s="5">
        <v>1142</v>
      </c>
      <c r="F1205" s="94">
        <v>1141.5006944444399</v>
      </c>
      <c r="G1205" s="4">
        <v>1142</v>
      </c>
      <c r="I1205" s="5"/>
    </row>
    <row r="1206" spans="1:9" x14ac:dyDescent="0.2">
      <c r="A1206" s="87">
        <f t="shared" si="25"/>
        <v>0.79375000000000007</v>
      </c>
      <c r="B1206" s="4">
        <v>15</v>
      </c>
      <c r="C1206" s="5">
        <v>1143</v>
      </c>
      <c r="F1206" s="94">
        <v>1142.5006944444399</v>
      </c>
      <c r="G1206" s="4">
        <v>1143</v>
      </c>
      <c r="I1206" s="5"/>
    </row>
    <row r="1207" spans="1:9" x14ac:dyDescent="0.2">
      <c r="A1207" s="87">
        <f t="shared" si="25"/>
        <v>0.7944444444444444</v>
      </c>
      <c r="B1207" s="4">
        <v>15</v>
      </c>
      <c r="C1207" s="5">
        <v>1144</v>
      </c>
      <c r="F1207" s="94">
        <v>1143.5006944444399</v>
      </c>
      <c r="G1207" s="4">
        <v>1144</v>
      </c>
      <c r="I1207" s="5"/>
    </row>
    <row r="1208" spans="1:9" x14ac:dyDescent="0.2">
      <c r="A1208" s="87">
        <f t="shared" si="25"/>
        <v>0.79513888888888884</v>
      </c>
      <c r="B1208" s="4">
        <v>15</v>
      </c>
      <c r="C1208" s="5">
        <v>1145</v>
      </c>
      <c r="F1208" s="94">
        <v>1144.5006944444399</v>
      </c>
      <c r="G1208" s="4">
        <v>1145</v>
      </c>
      <c r="I1208" s="5"/>
    </row>
    <row r="1209" spans="1:9" x14ac:dyDescent="0.2">
      <c r="A1209" s="87">
        <f t="shared" si="25"/>
        <v>0.79583333333333339</v>
      </c>
      <c r="B1209" s="4">
        <v>15</v>
      </c>
      <c r="C1209" s="5">
        <v>1146</v>
      </c>
      <c r="F1209" s="94">
        <v>1145.5006944444399</v>
      </c>
      <c r="G1209" s="4">
        <v>1146</v>
      </c>
      <c r="I1209" s="5"/>
    </row>
    <row r="1210" spans="1:9" x14ac:dyDescent="0.2">
      <c r="A1210" s="87">
        <f t="shared" si="25"/>
        <v>0.79652777777777783</v>
      </c>
      <c r="B1210" s="4">
        <v>15</v>
      </c>
      <c r="C1210" s="5">
        <v>1147</v>
      </c>
      <c r="F1210" s="94">
        <v>1146.5006944444399</v>
      </c>
      <c r="G1210" s="4">
        <v>1147</v>
      </c>
      <c r="I1210" s="5"/>
    </row>
    <row r="1211" spans="1:9" x14ac:dyDescent="0.2">
      <c r="A1211" s="87">
        <f t="shared" si="25"/>
        <v>0.79722222222222217</v>
      </c>
      <c r="B1211" s="4">
        <v>15</v>
      </c>
      <c r="C1211" s="5">
        <v>1148</v>
      </c>
      <c r="F1211" s="94">
        <v>1147.5006944444399</v>
      </c>
      <c r="G1211" s="4">
        <v>1148</v>
      </c>
      <c r="I1211" s="5"/>
    </row>
    <row r="1212" spans="1:9" x14ac:dyDescent="0.2">
      <c r="A1212" s="87">
        <f t="shared" si="25"/>
        <v>0.79791666666666661</v>
      </c>
      <c r="B1212" s="4">
        <v>15</v>
      </c>
      <c r="C1212" s="5">
        <v>1149</v>
      </c>
      <c r="F1212" s="94">
        <v>1148.5006944444399</v>
      </c>
      <c r="G1212" s="4">
        <v>1149</v>
      </c>
      <c r="I1212" s="5"/>
    </row>
    <row r="1213" spans="1:9" x14ac:dyDescent="0.2">
      <c r="A1213" s="87">
        <f t="shared" si="25"/>
        <v>0.79861111111111116</v>
      </c>
      <c r="B1213" s="4">
        <v>15</v>
      </c>
      <c r="C1213" s="5">
        <v>1150</v>
      </c>
      <c r="F1213" s="94">
        <v>1149.5006944444399</v>
      </c>
      <c r="G1213" s="4">
        <v>1150</v>
      </c>
      <c r="I1213" s="5"/>
    </row>
    <row r="1214" spans="1:9" x14ac:dyDescent="0.2">
      <c r="A1214" s="87">
        <f t="shared" si="25"/>
        <v>0.7993055555555556</v>
      </c>
      <c r="B1214" s="4">
        <v>15</v>
      </c>
      <c r="C1214" s="5">
        <v>1151</v>
      </c>
      <c r="F1214" s="94">
        <v>1150.5006944444399</v>
      </c>
      <c r="G1214" s="4">
        <v>1151</v>
      </c>
      <c r="I1214" s="5"/>
    </row>
    <row r="1215" spans="1:9" x14ac:dyDescent="0.2">
      <c r="A1215" s="87">
        <f t="shared" si="25"/>
        <v>0.79999999999999993</v>
      </c>
      <c r="B1215" s="4">
        <v>15</v>
      </c>
      <c r="C1215" s="5">
        <v>1152</v>
      </c>
      <c r="F1215" s="94">
        <v>1151.5006944444399</v>
      </c>
      <c r="G1215" s="4">
        <v>1152</v>
      </c>
      <c r="I1215" s="5"/>
    </row>
    <row r="1216" spans="1:9" x14ac:dyDescent="0.2">
      <c r="A1216" s="87">
        <f t="shared" si="25"/>
        <v>0.80069444444444438</v>
      </c>
      <c r="B1216" s="4">
        <v>15</v>
      </c>
      <c r="C1216" s="5">
        <v>1153</v>
      </c>
      <c r="F1216" s="94">
        <v>1152.5006944444399</v>
      </c>
      <c r="G1216" s="4">
        <v>1153</v>
      </c>
      <c r="I1216" s="5"/>
    </row>
    <row r="1217" spans="1:9" x14ac:dyDescent="0.2">
      <c r="A1217" s="87">
        <f t="shared" si="25"/>
        <v>0.80138888888888893</v>
      </c>
      <c r="B1217" s="4">
        <v>15</v>
      </c>
      <c r="C1217" s="5">
        <v>1154</v>
      </c>
      <c r="F1217" s="94">
        <v>1153.5006944444399</v>
      </c>
      <c r="G1217" s="4">
        <v>1154</v>
      </c>
      <c r="I1217" s="5"/>
    </row>
    <row r="1218" spans="1:9" x14ac:dyDescent="0.2">
      <c r="A1218" s="87">
        <f t="shared" si="25"/>
        <v>0.80208333333333337</v>
      </c>
      <c r="B1218" s="4">
        <v>15</v>
      </c>
      <c r="C1218" s="5">
        <v>1155</v>
      </c>
      <c r="F1218" s="94">
        <v>1154.5006944444399</v>
      </c>
      <c r="G1218" s="4">
        <v>1155</v>
      </c>
      <c r="I1218" s="5"/>
    </row>
    <row r="1219" spans="1:9" x14ac:dyDescent="0.2">
      <c r="A1219" s="87">
        <f t="shared" si="25"/>
        <v>0.8027777777777777</v>
      </c>
      <c r="B1219" s="4">
        <v>15</v>
      </c>
      <c r="C1219" s="5">
        <v>1156</v>
      </c>
      <c r="F1219" s="94">
        <v>1155.5006944444399</v>
      </c>
      <c r="G1219" s="4">
        <v>1156</v>
      </c>
      <c r="I1219" s="5"/>
    </row>
    <row r="1220" spans="1:9" x14ac:dyDescent="0.2">
      <c r="A1220" s="87">
        <f t="shared" si="25"/>
        <v>0.80347222222222225</v>
      </c>
      <c r="B1220" s="4">
        <v>15</v>
      </c>
      <c r="C1220" s="5">
        <v>1157</v>
      </c>
      <c r="F1220" s="94">
        <v>1156.5006944444399</v>
      </c>
      <c r="G1220" s="4">
        <v>1157</v>
      </c>
      <c r="I1220" s="5"/>
    </row>
    <row r="1221" spans="1:9" x14ac:dyDescent="0.2">
      <c r="A1221" s="87">
        <f t="shared" si="25"/>
        <v>0.8041666666666667</v>
      </c>
      <c r="B1221" s="4">
        <v>15</v>
      </c>
      <c r="C1221" s="5">
        <v>1158</v>
      </c>
      <c r="F1221" s="94">
        <v>1157.5006944444399</v>
      </c>
      <c r="G1221" s="4">
        <v>1158</v>
      </c>
      <c r="I1221" s="5"/>
    </row>
    <row r="1222" spans="1:9" x14ac:dyDescent="0.2">
      <c r="A1222" s="87">
        <f t="shared" si="25"/>
        <v>0.80486111111111114</v>
      </c>
      <c r="B1222" s="4">
        <v>15</v>
      </c>
      <c r="C1222" s="5">
        <v>1159</v>
      </c>
      <c r="F1222" s="94">
        <v>1158.5006944444399</v>
      </c>
      <c r="G1222" s="4">
        <v>1159</v>
      </c>
      <c r="I1222" s="5"/>
    </row>
    <row r="1223" spans="1:9" x14ac:dyDescent="0.2">
      <c r="A1223" s="87">
        <f t="shared" si="25"/>
        <v>0.80555555555555547</v>
      </c>
      <c r="B1223" s="4">
        <v>15</v>
      </c>
      <c r="C1223" s="5">
        <v>1160</v>
      </c>
      <c r="F1223" s="94">
        <v>1159.5006944444399</v>
      </c>
      <c r="G1223" s="4">
        <v>1160</v>
      </c>
      <c r="I1223" s="5"/>
    </row>
    <row r="1224" spans="1:9" x14ac:dyDescent="0.2">
      <c r="A1224" s="87">
        <f t="shared" si="25"/>
        <v>0.80625000000000002</v>
      </c>
      <c r="B1224" s="4">
        <v>15</v>
      </c>
      <c r="C1224" s="5">
        <v>1161</v>
      </c>
      <c r="F1224" s="94">
        <v>1160.5006944444399</v>
      </c>
      <c r="G1224" s="4">
        <v>1161</v>
      </c>
      <c r="I1224" s="5"/>
    </row>
    <row r="1225" spans="1:9" x14ac:dyDescent="0.2">
      <c r="A1225" s="87">
        <f t="shared" si="25"/>
        <v>0.80694444444444446</v>
      </c>
      <c r="B1225" s="4">
        <v>15</v>
      </c>
      <c r="C1225" s="5">
        <v>1162</v>
      </c>
      <c r="F1225" s="94">
        <v>1161.5006944444399</v>
      </c>
      <c r="G1225" s="4">
        <v>1162</v>
      </c>
      <c r="I1225" s="5"/>
    </row>
    <row r="1226" spans="1:9" x14ac:dyDescent="0.2">
      <c r="A1226" s="87">
        <f t="shared" si="25"/>
        <v>0.80763888888888891</v>
      </c>
      <c r="B1226" s="4">
        <v>15</v>
      </c>
      <c r="C1226" s="5">
        <v>1163</v>
      </c>
      <c r="F1226" s="94">
        <v>1162.5006944444399</v>
      </c>
      <c r="G1226" s="4">
        <v>1163</v>
      </c>
      <c r="I1226" s="5"/>
    </row>
    <row r="1227" spans="1:9" x14ac:dyDescent="0.2">
      <c r="A1227" s="87">
        <f t="shared" si="25"/>
        <v>0.80833333333333324</v>
      </c>
      <c r="B1227" s="4">
        <v>15</v>
      </c>
      <c r="C1227" s="5">
        <v>1164</v>
      </c>
      <c r="F1227" s="94">
        <v>1163.5006944444399</v>
      </c>
      <c r="G1227" s="4">
        <v>1164</v>
      </c>
      <c r="I1227" s="5"/>
    </row>
    <row r="1228" spans="1:9" x14ac:dyDescent="0.2">
      <c r="A1228" s="87">
        <f t="shared" si="25"/>
        <v>0.80902777777777779</v>
      </c>
      <c r="B1228" s="4">
        <v>15</v>
      </c>
      <c r="C1228" s="5">
        <v>1165</v>
      </c>
      <c r="F1228" s="94">
        <v>1164.5006944444399</v>
      </c>
      <c r="G1228" s="4">
        <v>1165</v>
      </c>
      <c r="I1228" s="5"/>
    </row>
    <row r="1229" spans="1:9" x14ac:dyDescent="0.2">
      <c r="A1229" s="87">
        <f t="shared" si="25"/>
        <v>0.80972222222222223</v>
      </c>
      <c r="B1229" s="4">
        <v>15</v>
      </c>
      <c r="C1229" s="5">
        <v>1166</v>
      </c>
      <c r="F1229" s="94">
        <v>1165.5006944444399</v>
      </c>
      <c r="G1229" s="4">
        <v>1166</v>
      </c>
      <c r="I1229" s="5"/>
    </row>
    <row r="1230" spans="1:9" x14ac:dyDescent="0.2">
      <c r="A1230" s="87">
        <f t="shared" si="25"/>
        <v>0.81041666666666667</v>
      </c>
      <c r="B1230" s="4">
        <v>15</v>
      </c>
      <c r="C1230" s="5">
        <v>1167</v>
      </c>
      <c r="F1230" s="94">
        <v>1166.5006944444399</v>
      </c>
      <c r="G1230" s="4">
        <v>1167</v>
      </c>
      <c r="I1230" s="5"/>
    </row>
    <row r="1231" spans="1:9" x14ac:dyDescent="0.2">
      <c r="A1231" s="87">
        <f t="shared" si="25"/>
        <v>0.81111111111111101</v>
      </c>
      <c r="B1231" s="4">
        <v>15</v>
      </c>
      <c r="C1231" s="5">
        <v>1168</v>
      </c>
      <c r="F1231" s="94">
        <v>1167.5006944444399</v>
      </c>
      <c r="G1231" s="4">
        <v>1168</v>
      </c>
      <c r="I1231" s="5"/>
    </row>
    <row r="1232" spans="1:9" x14ac:dyDescent="0.2">
      <c r="A1232" s="87">
        <f t="shared" si="25"/>
        <v>0.81180555555555556</v>
      </c>
      <c r="B1232" s="4">
        <v>15</v>
      </c>
      <c r="C1232" s="5">
        <v>1169</v>
      </c>
      <c r="F1232" s="94">
        <v>1168.5006944444399</v>
      </c>
      <c r="G1232" s="4">
        <v>1169</v>
      </c>
      <c r="I1232" s="5"/>
    </row>
    <row r="1233" spans="1:9" x14ac:dyDescent="0.2">
      <c r="A1233" s="87">
        <f t="shared" si="25"/>
        <v>0.8125</v>
      </c>
      <c r="B1233" s="4">
        <v>15</v>
      </c>
      <c r="C1233" s="5">
        <v>1170</v>
      </c>
      <c r="F1233" s="94">
        <v>1169.5006944444399</v>
      </c>
      <c r="G1233" s="4">
        <v>1170</v>
      </c>
      <c r="I1233" s="5"/>
    </row>
    <row r="1234" spans="1:9" x14ac:dyDescent="0.2">
      <c r="A1234" s="87">
        <f t="shared" si="25"/>
        <v>0.81319444444444444</v>
      </c>
      <c r="B1234" s="4">
        <v>15</v>
      </c>
      <c r="C1234" s="5">
        <v>1171</v>
      </c>
      <c r="F1234" s="94">
        <v>1170.5006944444399</v>
      </c>
      <c r="G1234" s="4">
        <v>1171</v>
      </c>
      <c r="I1234" s="5"/>
    </row>
    <row r="1235" spans="1:9" x14ac:dyDescent="0.2">
      <c r="A1235" s="87">
        <f t="shared" si="25"/>
        <v>0.81388888888888899</v>
      </c>
      <c r="B1235" s="4">
        <v>15</v>
      </c>
      <c r="C1235" s="5">
        <v>1172</v>
      </c>
      <c r="F1235" s="94">
        <v>1171.5006944444399</v>
      </c>
      <c r="G1235" s="4">
        <v>1172</v>
      </c>
      <c r="I1235" s="5"/>
    </row>
    <row r="1236" spans="1:9" x14ac:dyDescent="0.2">
      <c r="A1236" s="87">
        <f t="shared" si="25"/>
        <v>0.81458333333333333</v>
      </c>
      <c r="B1236" s="4">
        <v>15</v>
      </c>
      <c r="C1236" s="5">
        <v>1173</v>
      </c>
      <c r="F1236" s="94">
        <v>1172.5006944444399</v>
      </c>
      <c r="G1236" s="4">
        <v>1173</v>
      </c>
      <c r="I1236" s="5"/>
    </row>
    <row r="1237" spans="1:9" x14ac:dyDescent="0.2">
      <c r="A1237" s="87">
        <f t="shared" si="25"/>
        <v>0.81527777777777777</v>
      </c>
      <c r="B1237" s="4">
        <v>15</v>
      </c>
      <c r="C1237" s="5">
        <v>1174</v>
      </c>
      <c r="F1237" s="94">
        <v>1173.5006944444399</v>
      </c>
      <c r="G1237" s="4">
        <v>1174</v>
      </c>
      <c r="I1237" s="5"/>
    </row>
    <row r="1238" spans="1:9" x14ac:dyDescent="0.2">
      <c r="A1238" s="87">
        <f t="shared" si="25"/>
        <v>0.81597222222222221</v>
      </c>
      <c r="B1238" s="4">
        <v>15</v>
      </c>
      <c r="C1238" s="5">
        <v>1175</v>
      </c>
      <c r="F1238" s="94">
        <v>1174.5006944444399</v>
      </c>
      <c r="G1238" s="4">
        <v>1175</v>
      </c>
      <c r="I1238" s="5"/>
    </row>
    <row r="1239" spans="1:9" x14ac:dyDescent="0.2">
      <c r="A1239" s="87">
        <f t="shared" si="25"/>
        <v>0.81666666666666676</v>
      </c>
      <c r="B1239" s="4">
        <v>15</v>
      </c>
      <c r="C1239" s="5">
        <v>1176</v>
      </c>
      <c r="F1239" s="94">
        <v>1175.5006944444399</v>
      </c>
      <c r="G1239" s="4">
        <v>1176</v>
      </c>
      <c r="I1239" s="5"/>
    </row>
    <row r="1240" spans="1:9" x14ac:dyDescent="0.2">
      <c r="A1240" s="87">
        <f t="shared" ref="A1240:A1303" si="26">C1240/60/24</f>
        <v>0.81736111111111109</v>
      </c>
      <c r="B1240" s="4">
        <v>15</v>
      </c>
      <c r="C1240" s="5">
        <v>1177</v>
      </c>
      <c r="F1240" s="94">
        <v>1176.5006944444399</v>
      </c>
      <c r="G1240" s="4">
        <v>1177</v>
      </c>
      <c r="I1240" s="5"/>
    </row>
    <row r="1241" spans="1:9" x14ac:dyDescent="0.2">
      <c r="A1241" s="87">
        <f t="shared" si="26"/>
        <v>0.81805555555555554</v>
      </c>
      <c r="B1241" s="4">
        <v>15</v>
      </c>
      <c r="C1241" s="5">
        <v>1178</v>
      </c>
      <c r="F1241" s="94">
        <v>1177.5006944444399</v>
      </c>
      <c r="G1241" s="4">
        <v>1178</v>
      </c>
      <c r="I1241" s="5"/>
    </row>
    <row r="1242" spans="1:9" x14ac:dyDescent="0.2">
      <c r="A1242" s="87">
        <f t="shared" si="26"/>
        <v>0.81874999999999998</v>
      </c>
      <c r="B1242" s="4">
        <v>15</v>
      </c>
      <c r="C1242" s="5">
        <v>1179</v>
      </c>
      <c r="F1242" s="94">
        <v>1178.5006944444399</v>
      </c>
      <c r="G1242" s="4">
        <v>1179</v>
      </c>
      <c r="I1242" s="5"/>
    </row>
    <row r="1243" spans="1:9" x14ac:dyDescent="0.2">
      <c r="A1243" s="87">
        <f t="shared" si="26"/>
        <v>0.81944444444444453</v>
      </c>
      <c r="B1243" s="4">
        <v>15</v>
      </c>
      <c r="C1243" s="5">
        <v>1180</v>
      </c>
      <c r="F1243" s="94">
        <v>1179.5006944444399</v>
      </c>
      <c r="G1243" s="4">
        <v>1180</v>
      </c>
      <c r="I1243" s="5"/>
    </row>
    <row r="1244" spans="1:9" x14ac:dyDescent="0.2">
      <c r="A1244" s="87">
        <f t="shared" si="26"/>
        <v>0.82013888888888886</v>
      </c>
      <c r="B1244" s="4">
        <v>15</v>
      </c>
      <c r="C1244" s="5">
        <v>1181</v>
      </c>
      <c r="F1244" s="94">
        <v>1180.5006944444399</v>
      </c>
      <c r="G1244" s="4">
        <v>1181</v>
      </c>
      <c r="I1244" s="5"/>
    </row>
    <row r="1245" spans="1:9" x14ac:dyDescent="0.2">
      <c r="A1245" s="87">
        <f t="shared" si="26"/>
        <v>0.8208333333333333</v>
      </c>
      <c r="B1245" s="4">
        <v>15</v>
      </c>
      <c r="C1245" s="5">
        <v>1182</v>
      </c>
      <c r="F1245" s="94">
        <v>1181.5006944444399</v>
      </c>
      <c r="G1245" s="4">
        <v>1182</v>
      </c>
      <c r="I1245" s="5"/>
    </row>
    <row r="1246" spans="1:9" x14ac:dyDescent="0.2">
      <c r="A1246" s="87">
        <f t="shared" si="26"/>
        <v>0.82152777777777775</v>
      </c>
      <c r="B1246" s="4">
        <v>15</v>
      </c>
      <c r="C1246" s="5">
        <v>1183</v>
      </c>
      <c r="F1246" s="94">
        <v>1182.5006944444399</v>
      </c>
      <c r="G1246" s="4">
        <v>1183</v>
      </c>
      <c r="I1246" s="5"/>
    </row>
    <row r="1247" spans="1:9" x14ac:dyDescent="0.2">
      <c r="A1247" s="87">
        <f t="shared" si="26"/>
        <v>0.8222222222222223</v>
      </c>
      <c r="B1247" s="4">
        <v>15</v>
      </c>
      <c r="C1247" s="5">
        <v>1184</v>
      </c>
      <c r="F1247" s="94">
        <v>1183.5006944444399</v>
      </c>
      <c r="G1247" s="4">
        <v>1184</v>
      </c>
      <c r="I1247" s="5"/>
    </row>
    <row r="1248" spans="1:9" x14ac:dyDescent="0.2">
      <c r="A1248" s="87">
        <f t="shared" si="26"/>
        <v>0.82291666666666663</v>
      </c>
      <c r="B1248" s="4">
        <v>15</v>
      </c>
      <c r="C1248" s="5">
        <v>1185</v>
      </c>
      <c r="F1248" s="94">
        <v>1184.5006944444399</v>
      </c>
      <c r="G1248" s="4">
        <v>1185</v>
      </c>
      <c r="I1248" s="5"/>
    </row>
    <row r="1249" spans="1:9" x14ac:dyDescent="0.2">
      <c r="A1249" s="87">
        <f t="shared" si="26"/>
        <v>0.82361111111111107</v>
      </c>
      <c r="B1249" s="4">
        <v>15</v>
      </c>
      <c r="C1249" s="5">
        <v>1186</v>
      </c>
      <c r="F1249" s="94">
        <v>1185.5006944444399</v>
      </c>
      <c r="G1249" s="4">
        <v>1186</v>
      </c>
      <c r="I1249" s="5"/>
    </row>
    <row r="1250" spans="1:9" x14ac:dyDescent="0.2">
      <c r="A1250" s="87">
        <f t="shared" si="26"/>
        <v>0.82430555555555562</v>
      </c>
      <c r="B1250" s="4">
        <v>15</v>
      </c>
      <c r="C1250" s="5">
        <v>1187</v>
      </c>
      <c r="F1250" s="94">
        <v>1186.5006944444399</v>
      </c>
      <c r="G1250" s="4">
        <v>1187</v>
      </c>
      <c r="I1250" s="5"/>
    </row>
    <row r="1251" spans="1:9" x14ac:dyDescent="0.2">
      <c r="A1251" s="87">
        <f t="shared" si="26"/>
        <v>0.82500000000000007</v>
      </c>
      <c r="B1251" s="4">
        <v>15</v>
      </c>
      <c r="C1251" s="5">
        <v>1188</v>
      </c>
      <c r="F1251" s="94">
        <v>1187.5006944444399</v>
      </c>
      <c r="G1251" s="4">
        <v>1188</v>
      </c>
      <c r="I1251" s="5"/>
    </row>
    <row r="1252" spans="1:9" x14ac:dyDescent="0.2">
      <c r="A1252" s="87">
        <f t="shared" si="26"/>
        <v>0.8256944444444444</v>
      </c>
      <c r="B1252" s="4">
        <v>15</v>
      </c>
      <c r="C1252" s="5">
        <v>1189</v>
      </c>
      <c r="F1252" s="94">
        <v>1188.5006944444399</v>
      </c>
      <c r="G1252" s="4">
        <v>1189</v>
      </c>
      <c r="I1252" s="5"/>
    </row>
    <row r="1253" spans="1:9" x14ac:dyDescent="0.2">
      <c r="A1253" s="87">
        <f t="shared" si="26"/>
        <v>0.82638888888888884</v>
      </c>
      <c r="B1253" s="4">
        <v>15</v>
      </c>
      <c r="C1253" s="5">
        <v>1190</v>
      </c>
      <c r="F1253" s="94">
        <v>1189.5006944444399</v>
      </c>
      <c r="G1253" s="4">
        <v>1190</v>
      </c>
      <c r="I1253" s="5"/>
    </row>
    <row r="1254" spans="1:9" x14ac:dyDescent="0.2">
      <c r="A1254" s="87">
        <f t="shared" si="26"/>
        <v>0.82708333333333339</v>
      </c>
      <c r="B1254" s="4">
        <v>15</v>
      </c>
      <c r="C1254" s="5">
        <v>1191</v>
      </c>
      <c r="F1254" s="94">
        <v>1190.5006944444399</v>
      </c>
      <c r="G1254" s="4">
        <v>1191</v>
      </c>
      <c r="I1254" s="5"/>
    </row>
    <row r="1255" spans="1:9" x14ac:dyDescent="0.2">
      <c r="A1255" s="87">
        <f t="shared" si="26"/>
        <v>0.82777777777777783</v>
      </c>
      <c r="B1255" s="4">
        <v>15</v>
      </c>
      <c r="C1255" s="5">
        <v>1192</v>
      </c>
      <c r="F1255" s="94">
        <v>1191.5006944444301</v>
      </c>
      <c r="G1255" s="4">
        <v>1192</v>
      </c>
      <c r="I1255" s="5"/>
    </row>
    <row r="1256" spans="1:9" x14ac:dyDescent="0.2">
      <c r="A1256" s="87">
        <f t="shared" si="26"/>
        <v>0.82847222222222217</v>
      </c>
      <c r="B1256" s="4">
        <v>15</v>
      </c>
      <c r="C1256" s="5">
        <v>1193</v>
      </c>
      <c r="F1256" s="94">
        <v>1192.5006944444301</v>
      </c>
      <c r="G1256" s="4">
        <v>1193</v>
      </c>
      <c r="I1256" s="5"/>
    </row>
    <row r="1257" spans="1:9" x14ac:dyDescent="0.2">
      <c r="A1257" s="87">
        <f t="shared" si="26"/>
        <v>0.82916666666666661</v>
      </c>
      <c r="B1257" s="4">
        <v>15</v>
      </c>
      <c r="C1257" s="5">
        <v>1194</v>
      </c>
      <c r="F1257" s="94">
        <v>1193.5006944444301</v>
      </c>
      <c r="G1257" s="4">
        <v>1194</v>
      </c>
      <c r="I1257" s="5"/>
    </row>
    <row r="1258" spans="1:9" x14ac:dyDescent="0.2">
      <c r="A1258" s="87">
        <f t="shared" si="26"/>
        <v>0.82986111111111116</v>
      </c>
      <c r="B1258" s="4">
        <v>15</v>
      </c>
      <c r="C1258" s="5">
        <v>1195</v>
      </c>
      <c r="F1258" s="94">
        <v>1194.5006944444301</v>
      </c>
      <c r="G1258" s="4">
        <v>1195</v>
      </c>
      <c r="I1258" s="5"/>
    </row>
    <row r="1259" spans="1:9" x14ac:dyDescent="0.2">
      <c r="A1259" s="87">
        <f t="shared" si="26"/>
        <v>0.8305555555555556</v>
      </c>
      <c r="B1259" s="4">
        <v>15</v>
      </c>
      <c r="C1259" s="5">
        <v>1196</v>
      </c>
      <c r="F1259" s="94">
        <v>1195.5006944444301</v>
      </c>
      <c r="G1259" s="4">
        <v>1196</v>
      </c>
      <c r="I1259" s="5"/>
    </row>
    <row r="1260" spans="1:9" x14ac:dyDescent="0.2">
      <c r="A1260" s="87">
        <f t="shared" si="26"/>
        <v>0.83124999999999993</v>
      </c>
      <c r="B1260" s="4">
        <v>15</v>
      </c>
      <c r="C1260" s="5">
        <v>1197</v>
      </c>
      <c r="F1260" s="94">
        <v>1196.5006944444301</v>
      </c>
      <c r="G1260" s="4">
        <v>1197</v>
      </c>
      <c r="I1260" s="5"/>
    </row>
    <row r="1261" spans="1:9" x14ac:dyDescent="0.2">
      <c r="A1261" s="87">
        <f t="shared" si="26"/>
        <v>0.83194444444444438</v>
      </c>
      <c r="B1261" s="4">
        <v>15</v>
      </c>
      <c r="C1261" s="5">
        <v>1198</v>
      </c>
      <c r="F1261" s="94">
        <v>1197.5006944444301</v>
      </c>
      <c r="G1261" s="4">
        <v>1198</v>
      </c>
      <c r="I1261" s="5"/>
    </row>
    <row r="1262" spans="1:9" x14ac:dyDescent="0.2">
      <c r="A1262" s="87">
        <f t="shared" si="26"/>
        <v>0.83263888888888893</v>
      </c>
      <c r="B1262" s="4">
        <v>15</v>
      </c>
      <c r="C1262" s="5">
        <v>1199</v>
      </c>
      <c r="F1262" s="94">
        <v>1198.5006944444301</v>
      </c>
      <c r="G1262" s="4">
        <v>1199</v>
      </c>
      <c r="I1262" s="5"/>
    </row>
    <row r="1263" spans="1:9" x14ac:dyDescent="0.2">
      <c r="A1263" s="87">
        <f t="shared" si="26"/>
        <v>0.83333333333333337</v>
      </c>
      <c r="B1263" s="4">
        <v>15</v>
      </c>
      <c r="C1263" s="5">
        <v>1200</v>
      </c>
      <c r="F1263" s="94">
        <v>1199.5006944444301</v>
      </c>
      <c r="G1263" s="4">
        <v>1200</v>
      </c>
      <c r="I1263" s="5"/>
    </row>
    <row r="1264" spans="1:9" x14ac:dyDescent="0.2">
      <c r="A1264" s="87">
        <f t="shared" si="26"/>
        <v>0.8340277777777777</v>
      </c>
      <c r="B1264" s="4">
        <v>15</v>
      </c>
      <c r="C1264" s="5">
        <v>1201</v>
      </c>
      <c r="F1264" s="94">
        <v>1200.5006944444301</v>
      </c>
      <c r="G1264" s="4">
        <v>1201</v>
      </c>
      <c r="I1264" s="5"/>
    </row>
    <row r="1265" spans="1:9" x14ac:dyDescent="0.2">
      <c r="A1265" s="87">
        <f t="shared" si="26"/>
        <v>0.83472222222222225</v>
      </c>
      <c r="B1265" s="4">
        <v>15</v>
      </c>
      <c r="C1265" s="5">
        <v>1202</v>
      </c>
      <c r="F1265" s="94">
        <v>1201.5006944444301</v>
      </c>
      <c r="G1265" s="4">
        <v>1202</v>
      </c>
      <c r="I1265" s="5"/>
    </row>
    <row r="1266" spans="1:9" x14ac:dyDescent="0.2">
      <c r="A1266" s="87">
        <f t="shared" si="26"/>
        <v>0.8354166666666667</v>
      </c>
      <c r="B1266" s="4">
        <v>15</v>
      </c>
      <c r="C1266" s="5">
        <v>1203</v>
      </c>
      <c r="F1266" s="94">
        <v>1202.5006944444301</v>
      </c>
      <c r="G1266" s="4">
        <v>1203</v>
      </c>
      <c r="I1266" s="5"/>
    </row>
    <row r="1267" spans="1:9" x14ac:dyDescent="0.2">
      <c r="A1267" s="87">
        <f t="shared" si="26"/>
        <v>0.83611111111111114</v>
      </c>
      <c r="B1267" s="4">
        <v>15</v>
      </c>
      <c r="C1267" s="5">
        <v>1204</v>
      </c>
      <c r="F1267" s="94">
        <v>1203.5006944444301</v>
      </c>
      <c r="G1267" s="4">
        <v>1204</v>
      </c>
      <c r="I1267" s="5"/>
    </row>
    <row r="1268" spans="1:9" x14ac:dyDescent="0.2">
      <c r="A1268" s="87">
        <f t="shared" si="26"/>
        <v>0.83680555555555547</v>
      </c>
      <c r="B1268" s="4">
        <v>15</v>
      </c>
      <c r="C1268" s="5">
        <v>1205</v>
      </c>
      <c r="F1268" s="94">
        <v>1204.5006944444301</v>
      </c>
      <c r="G1268" s="4">
        <v>1205</v>
      </c>
      <c r="I1268" s="5"/>
    </row>
    <row r="1269" spans="1:9" x14ac:dyDescent="0.2">
      <c r="A1269" s="87">
        <f t="shared" si="26"/>
        <v>0.83750000000000002</v>
      </c>
      <c r="B1269" s="4">
        <v>15</v>
      </c>
      <c r="C1269" s="5">
        <v>1206</v>
      </c>
      <c r="F1269" s="94">
        <v>1205.5006944444301</v>
      </c>
      <c r="G1269" s="4">
        <v>1206</v>
      </c>
      <c r="I1269" s="5"/>
    </row>
    <row r="1270" spans="1:9" x14ac:dyDescent="0.2">
      <c r="A1270" s="87">
        <f t="shared" si="26"/>
        <v>0.83819444444444446</v>
      </c>
      <c r="B1270" s="4">
        <v>15</v>
      </c>
      <c r="C1270" s="5">
        <v>1207</v>
      </c>
      <c r="F1270" s="94">
        <v>1206.5006944444301</v>
      </c>
      <c r="G1270" s="4">
        <v>1207</v>
      </c>
      <c r="I1270" s="5"/>
    </row>
    <row r="1271" spans="1:9" x14ac:dyDescent="0.2">
      <c r="A1271" s="87">
        <f t="shared" si="26"/>
        <v>0.83888888888888891</v>
      </c>
      <c r="B1271" s="4">
        <v>15</v>
      </c>
      <c r="C1271" s="5">
        <v>1208</v>
      </c>
      <c r="F1271" s="94">
        <v>1207.5006944444301</v>
      </c>
      <c r="G1271" s="4">
        <v>1208</v>
      </c>
      <c r="I1271" s="5"/>
    </row>
    <row r="1272" spans="1:9" x14ac:dyDescent="0.2">
      <c r="A1272" s="87">
        <f t="shared" si="26"/>
        <v>0.83958333333333324</v>
      </c>
      <c r="B1272" s="4">
        <v>15</v>
      </c>
      <c r="C1272" s="5">
        <v>1209</v>
      </c>
      <c r="F1272" s="94">
        <v>1208.5006944444301</v>
      </c>
      <c r="G1272" s="4">
        <v>1209</v>
      </c>
      <c r="I1272" s="5"/>
    </row>
    <row r="1273" spans="1:9" x14ac:dyDescent="0.2">
      <c r="A1273" s="87">
        <f t="shared" si="26"/>
        <v>0.84027777777777779</v>
      </c>
      <c r="B1273" s="4">
        <v>15</v>
      </c>
      <c r="C1273" s="5">
        <v>1210</v>
      </c>
      <c r="F1273" s="94">
        <v>1209.5006944444301</v>
      </c>
      <c r="G1273" s="4">
        <v>1210</v>
      </c>
      <c r="I1273" s="5"/>
    </row>
    <row r="1274" spans="1:9" x14ac:dyDescent="0.2">
      <c r="A1274" s="87">
        <f t="shared" si="26"/>
        <v>0.84097222222222223</v>
      </c>
      <c r="B1274" s="4">
        <v>15</v>
      </c>
      <c r="C1274" s="5">
        <v>1211</v>
      </c>
      <c r="F1274" s="94">
        <v>1210.5006944444301</v>
      </c>
      <c r="G1274" s="4">
        <v>1211</v>
      </c>
      <c r="I1274" s="5"/>
    </row>
    <row r="1275" spans="1:9" x14ac:dyDescent="0.2">
      <c r="A1275" s="87">
        <f t="shared" si="26"/>
        <v>0.84166666666666667</v>
      </c>
      <c r="B1275" s="4">
        <v>15</v>
      </c>
      <c r="C1275" s="5">
        <v>1212</v>
      </c>
      <c r="F1275" s="94">
        <v>1211.5006944444301</v>
      </c>
      <c r="G1275" s="4">
        <v>1212</v>
      </c>
      <c r="I1275" s="5"/>
    </row>
    <row r="1276" spans="1:9" x14ac:dyDescent="0.2">
      <c r="A1276" s="87">
        <f t="shared" si="26"/>
        <v>0.84236111111111101</v>
      </c>
      <c r="B1276" s="4">
        <v>15</v>
      </c>
      <c r="C1276" s="5">
        <v>1213</v>
      </c>
      <c r="F1276" s="94">
        <v>1212.5006944444301</v>
      </c>
      <c r="G1276" s="4">
        <v>1213</v>
      </c>
      <c r="I1276" s="5"/>
    </row>
    <row r="1277" spans="1:9" x14ac:dyDescent="0.2">
      <c r="A1277" s="87">
        <f t="shared" si="26"/>
        <v>0.84305555555555556</v>
      </c>
      <c r="B1277" s="4">
        <v>15</v>
      </c>
      <c r="C1277" s="5">
        <v>1214</v>
      </c>
      <c r="F1277" s="94">
        <v>1213.5006944444301</v>
      </c>
      <c r="G1277" s="4">
        <v>1214</v>
      </c>
      <c r="I1277" s="5"/>
    </row>
    <row r="1278" spans="1:9" x14ac:dyDescent="0.2">
      <c r="A1278" s="87">
        <f t="shared" si="26"/>
        <v>0.84375</v>
      </c>
      <c r="B1278" s="4">
        <v>15</v>
      </c>
      <c r="C1278" s="5">
        <v>1215</v>
      </c>
      <c r="F1278" s="94">
        <v>1214.5006944444301</v>
      </c>
      <c r="G1278" s="4">
        <v>1215</v>
      </c>
      <c r="I1278" s="5"/>
    </row>
    <row r="1279" spans="1:9" x14ac:dyDescent="0.2">
      <c r="A1279" s="87">
        <f t="shared" si="26"/>
        <v>0.84444444444444444</v>
      </c>
      <c r="B1279" s="4">
        <v>15</v>
      </c>
      <c r="C1279" s="5">
        <v>1216</v>
      </c>
      <c r="F1279" s="94">
        <v>1215.5006944444301</v>
      </c>
      <c r="G1279" s="4">
        <v>1216</v>
      </c>
      <c r="I1279" s="5"/>
    </row>
    <row r="1280" spans="1:9" x14ac:dyDescent="0.2">
      <c r="A1280" s="87">
        <f t="shared" si="26"/>
        <v>0.84513888888888899</v>
      </c>
      <c r="B1280" s="4">
        <v>15</v>
      </c>
      <c r="C1280" s="5">
        <v>1217</v>
      </c>
      <c r="F1280" s="94">
        <v>1216.5006944444301</v>
      </c>
      <c r="G1280" s="4">
        <v>1217</v>
      </c>
      <c r="I1280" s="5"/>
    </row>
    <row r="1281" spans="1:9" x14ac:dyDescent="0.2">
      <c r="A1281" s="87">
        <f t="shared" si="26"/>
        <v>0.84583333333333333</v>
      </c>
      <c r="B1281" s="4">
        <v>15</v>
      </c>
      <c r="C1281" s="5">
        <v>1218</v>
      </c>
      <c r="F1281" s="94">
        <v>1217.5006944444301</v>
      </c>
      <c r="G1281" s="4">
        <v>1218</v>
      </c>
      <c r="I1281" s="5"/>
    </row>
    <row r="1282" spans="1:9" x14ac:dyDescent="0.2">
      <c r="A1282" s="87">
        <f t="shared" si="26"/>
        <v>0.84652777777777777</v>
      </c>
      <c r="B1282" s="4">
        <v>15</v>
      </c>
      <c r="C1282" s="5">
        <v>1219</v>
      </c>
      <c r="F1282" s="94">
        <v>1218.5006944444301</v>
      </c>
      <c r="G1282" s="4">
        <v>1219</v>
      </c>
      <c r="I1282" s="5"/>
    </row>
    <row r="1283" spans="1:9" x14ac:dyDescent="0.2">
      <c r="A1283" s="87">
        <f t="shared" si="26"/>
        <v>0.84722222222222221</v>
      </c>
      <c r="B1283" s="4">
        <v>15</v>
      </c>
      <c r="C1283" s="5">
        <v>1220</v>
      </c>
      <c r="F1283" s="94">
        <v>1219.5006944444301</v>
      </c>
      <c r="G1283" s="4">
        <v>1220</v>
      </c>
      <c r="I1283" s="5"/>
    </row>
    <row r="1284" spans="1:9" x14ac:dyDescent="0.2">
      <c r="A1284" s="87">
        <f t="shared" si="26"/>
        <v>0.84791666666666676</v>
      </c>
      <c r="B1284" s="4">
        <v>15</v>
      </c>
      <c r="C1284" s="5">
        <v>1221</v>
      </c>
      <c r="F1284" s="94">
        <v>1220.5006944444301</v>
      </c>
      <c r="G1284" s="4">
        <v>1221</v>
      </c>
      <c r="I1284" s="5"/>
    </row>
    <row r="1285" spans="1:9" x14ac:dyDescent="0.2">
      <c r="A1285" s="87">
        <f t="shared" si="26"/>
        <v>0.84861111111111109</v>
      </c>
      <c r="B1285" s="4">
        <v>15</v>
      </c>
      <c r="C1285" s="5">
        <v>1222</v>
      </c>
      <c r="F1285" s="94">
        <v>1221.5006944444301</v>
      </c>
      <c r="G1285" s="4">
        <v>1222</v>
      </c>
      <c r="I1285" s="5"/>
    </row>
    <row r="1286" spans="1:9" x14ac:dyDescent="0.2">
      <c r="A1286" s="87">
        <f t="shared" si="26"/>
        <v>0.84930555555555554</v>
      </c>
      <c r="B1286" s="4">
        <v>15</v>
      </c>
      <c r="C1286" s="5">
        <v>1223</v>
      </c>
      <c r="F1286" s="94">
        <v>1222.5006944444301</v>
      </c>
      <c r="G1286" s="4">
        <v>1223</v>
      </c>
      <c r="I1286" s="5"/>
    </row>
    <row r="1287" spans="1:9" x14ac:dyDescent="0.2">
      <c r="A1287" s="87">
        <f t="shared" si="26"/>
        <v>0.85</v>
      </c>
      <c r="B1287" s="4">
        <v>15</v>
      </c>
      <c r="C1287" s="5">
        <v>1224</v>
      </c>
      <c r="F1287" s="94">
        <v>1223.5006944444301</v>
      </c>
      <c r="G1287" s="4">
        <v>1224</v>
      </c>
      <c r="I1287" s="5"/>
    </row>
    <row r="1288" spans="1:9" x14ac:dyDescent="0.2">
      <c r="A1288" s="87">
        <f t="shared" si="26"/>
        <v>0.85069444444444453</v>
      </c>
      <c r="B1288" s="4">
        <v>15</v>
      </c>
      <c r="C1288" s="5">
        <v>1225</v>
      </c>
      <c r="F1288" s="94">
        <v>1224.5006944444301</v>
      </c>
      <c r="G1288" s="4">
        <v>1225</v>
      </c>
      <c r="I1288" s="5"/>
    </row>
    <row r="1289" spans="1:9" x14ac:dyDescent="0.2">
      <c r="A1289" s="87">
        <f t="shared" si="26"/>
        <v>0.85138888888888886</v>
      </c>
      <c r="B1289" s="4">
        <v>15</v>
      </c>
      <c r="C1289" s="5">
        <v>1226</v>
      </c>
      <c r="F1289" s="94">
        <v>1225.5006944444301</v>
      </c>
      <c r="G1289" s="4">
        <v>1226</v>
      </c>
      <c r="I1289" s="5"/>
    </row>
    <row r="1290" spans="1:9" x14ac:dyDescent="0.2">
      <c r="A1290" s="87">
        <f t="shared" si="26"/>
        <v>0.8520833333333333</v>
      </c>
      <c r="B1290" s="4">
        <v>15</v>
      </c>
      <c r="C1290" s="5">
        <v>1227</v>
      </c>
      <c r="F1290" s="94">
        <v>1226.5006944444301</v>
      </c>
      <c r="G1290" s="4">
        <v>1227</v>
      </c>
      <c r="I1290" s="5"/>
    </row>
    <row r="1291" spans="1:9" x14ac:dyDescent="0.2">
      <c r="A1291" s="87">
        <f t="shared" si="26"/>
        <v>0.85277777777777775</v>
      </c>
      <c r="B1291" s="4">
        <v>15</v>
      </c>
      <c r="C1291" s="5">
        <v>1228</v>
      </c>
      <c r="F1291" s="94">
        <v>1227.5006944444301</v>
      </c>
      <c r="G1291" s="4">
        <v>1228</v>
      </c>
      <c r="I1291" s="5"/>
    </row>
    <row r="1292" spans="1:9" x14ac:dyDescent="0.2">
      <c r="A1292" s="87">
        <f t="shared" si="26"/>
        <v>0.8534722222222223</v>
      </c>
      <c r="B1292" s="4">
        <v>15</v>
      </c>
      <c r="C1292" s="5">
        <v>1229</v>
      </c>
      <c r="F1292" s="94">
        <v>1228.5006944444301</v>
      </c>
      <c r="G1292" s="4">
        <v>1229</v>
      </c>
      <c r="I1292" s="5"/>
    </row>
    <row r="1293" spans="1:9" x14ac:dyDescent="0.2">
      <c r="A1293" s="87">
        <f t="shared" si="26"/>
        <v>0.85416666666666663</v>
      </c>
      <c r="B1293" s="4">
        <v>15</v>
      </c>
      <c r="C1293" s="5">
        <v>1230</v>
      </c>
      <c r="F1293" s="94">
        <v>1229.5006944444301</v>
      </c>
      <c r="G1293" s="4">
        <v>1230</v>
      </c>
      <c r="I1293" s="5"/>
    </row>
    <row r="1294" spans="1:9" x14ac:dyDescent="0.2">
      <c r="A1294" s="87">
        <f t="shared" si="26"/>
        <v>0.85486111111111107</v>
      </c>
      <c r="B1294" s="4">
        <v>15</v>
      </c>
      <c r="C1294" s="5">
        <v>1231</v>
      </c>
      <c r="F1294" s="94">
        <v>1230.5006944444301</v>
      </c>
      <c r="G1294" s="4">
        <v>1231</v>
      </c>
      <c r="I1294" s="5"/>
    </row>
    <row r="1295" spans="1:9" x14ac:dyDescent="0.2">
      <c r="A1295" s="87">
        <f t="shared" si="26"/>
        <v>0.85555555555555562</v>
      </c>
      <c r="B1295" s="4">
        <v>15</v>
      </c>
      <c r="C1295" s="5">
        <v>1232</v>
      </c>
      <c r="F1295" s="94">
        <v>1231.5006944444301</v>
      </c>
      <c r="G1295" s="4">
        <v>1232</v>
      </c>
      <c r="I1295" s="5"/>
    </row>
    <row r="1296" spans="1:9" x14ac:dyDescent="0.2">
      <c r="A1296" s="87">
        <f t="shared" si="26"/>
        <v>0.85625000000000007</v>
      </c>
      <c r="B1296" s="4">
        <v>15</v>
      </c>
      <c r="C1296" s="5">
        <v>1233</v>
      </c>
      <c r="F1296" s="94">
        <v>1232.5006944444301</v>
      </c>
      <c r="G1296" s="4">
        <v>1233</v>
      </c>
      <c r="I1296" s="5"/>
    </row>
    <row r="1297" spans="1:9" x14ac:dyDescent="0.2">
      <c r="A1297" s="87">
        <f t="shared" si="26"/>
        <v>0.8569444444444444</v>
      </c>
      <c r="B1297" s="4">
        <v>15</v>
      </c>
      <c r="C1297" s="5">
        <v>1234</v>
      </c>
      <c r="F1297" s="94">
        <v>1233.5006944444301</v>
      </c>
      <c r="G1297" s="4">
        <v>1234</v>
      </c>
      <c r="I1297" s="5"/>
    </row>
    <row r="1298" spans="1:9" x14ac:dyDescent="0.2">
      <c r="A1298" s="87">
        <f t="shared" si="26"/>
        <v>0.85763888888888884</v>
      </c>
      <c r="B1298" s="4">
        <v>15</v>
      </c>
      <c r="C1298" s="5">
        <v>1235</v>
      </c>
      <c r="F1298" s="94">
        <v>1234.5006944444301</v>
      </c>
      <c r="G1298" s="4">
        <v>1235</v>
      </c>
      <c r="I1298" s="5"/>
    </row>
    <row r="1299" spans="1:9" x14ac:dyDescent="0.2">
      <c r="A1299" s="87">
        <f t="shared" si="26"/>
        <v>0.85833333333333339</v>
      </c>
      <c r="B1299" s="4">
        <v>15</v>
      </c>
      <c r="C1299" s="5">
        <v>1236</v>
      </c>
      <c r="F1299" s="94">
        <v>1235.5006944444301</v>
      </c>
      <c r="G1299" s="4">
        <v>1236</v>
      </c>
      <c r="I1299" s="5"/>
    </row>
    <row r="1300" spans="1:9" x14ac:dyDescent="0.2">
      <c r="A1300" s="87">
        <f t="shared" si="26"/>
        <v>0.85902777777777783</v>
      </c>
      <c r="B1300" s="4">
        <v>15</v>
      </c>
      <c r="C1300" s="5">
        <v>1237</v>
      </c>
      <c r="F1300" s="94">
        <v>1236.5006944444301</v>
      </c>
      <c r="G1300" s="4">
        <v>1237</v>
      </c>
      <c r="I1300" s="5"/>
    </row>
    <row r="1301" spans="1:9" x14ac:dyDescent="0.2">
      <c r="A1301" s="87">
        <f t="shared" si="26"/>
        <v>0.85972222222222217</v>
      </c>
      <c r="B1301" s="4">
        <v>15</v>
      </c>
      <c r="C1301" s="5">
        <v>1238</v>
      </c>
      <c r="F1301" s="94">
        <v>1237.5006944444301</v>
      </c>
      <c r="G1301" s="4">
        <v>1238</v>
      </c>
      <c r="I1301" s="5"/>
    </row>
    <row r="1302" spans="1:9" x14ac:dyDescent="0.2">
      <c r="A1302" s="87">
        <f t="shared" si="26"/>
        <v>0.86041666666666661</v>
      </c>
      <c r="B1302" s="4">
        <v>15</v>
      </c>
      <c r="C1302" s="5">
        <v>1239</v>
      </c>
      <c r="F1302" s="94">
        <v>1238.5006944444301</v>
      </c>
      <c r="G1302" s="4">
        <v>1239</v>
      </c>
      <c r="I1302" s="5"/>
    </row>
    <row r="1303" spans="1:9" x14ac:dyDescent="0.2">
      <c r="A1303" s="87">
        <f t="shared" si="26"/>
        <v>0.86111111111111116</v>
      </c>
      <c r="B1303" s="4">
        <v>15</v>
      </c>
      <c r="C1303" s="5">
        <v>1240</v>
      </c>
      <c r="F1303" s="94">
        <v>1239.5006944444301</v>
      </c>
      <c r="G1303" s="4">
        <v>1240</v>
      </c>
      <c r="I1303" s="5"/>
    </row>
    <row r="1304" spans="1:9" x14ac:dyDescent="0.2">
      <c r="A1304" s="87">
        <f t="shared" ref="A1304:A1367" si="27">C1304/60/24</f>
        <v>0.8618055555555556</v>
      </c>
      <c r="B1304" s="4">
        <v>15</v>
      </c>
      <c r="C1304" s="5">
        <v>1241</v>
      </c>
      <c r="F1304" s="94">
        <v>1240.5006944444301</v>
      </c>
      <c r="G1304" s="4">
        <v>1241</v>
      </c>
      <c r="I1304" s="5"/>
    </row>
    <row r="1305" spans="1:9" x14ac:dyDescent="0.2">
      <c r="A1305" s="87">
        <f t="shared" si="27"/>
        <v>0.86249999999999993</v>
      </c>
      <c r="B1305" s="4">
        <v>15</v>
      </c>
      <c r="C1305" s="5">
        <v>1242</v>
      </c>
      <c r="F1305" s="94">
        <v>1241.5006944444301</v>
      </c>
      <c r="G1305" s="4">
        <v>1242</v>
      </c>
      <c r="I1305" s="5"/>
    </row>
    <row r="1306" spans="1:9" x14ac:dyDescent="0.2">
      <c r="A1306" s="87">
        <f t="shared" si="27"/>
        <v>0.86319444444444438</v>
      </c>
      <c r="B1306" s="4">
        <v>15</v>
      </c>
      <c r="C1306" s="5">
        <v>1243</v>
      </c>
      <c r="F1306" s="94">
        <v>1242.5006944444301</v>
      </c>
      <c r="G1306" s="4">
        <v>1243</v>
      </c>
      <c r="I1306" s="5"/>
    </row>
    <row r="1307" spans="1:9" x14ac:dyDescent="0.2">
      <c r="A1307" s="87">
        <f t="shared" si="27"/>
        <v>0.86388888888888893</v>
      </c>
      <c r="B1307" s="4">
        <v>15</v>
      </c>
      <c r="C1307" s="5">
        <v>1244</v>
      </c>
      <c r="F1307" s="94">
        <v>1243.5006944444301</v>
      </c>
      <c r="G1307" s="4">
        <v>1244</v>
      </c>
      <c r="I1307" s="5"/>
    </row>
    <row r="1308" spans="1:9" x14ac:dyDescent="0.2">
      <c r="A1308" s="87">
        <f t="shared" si="27"/>
        <v>0.86458333333333337</v>
      </c>
      <c r="B1308" s="4">
        <v>15</v>
      </c>
      <c r="C1308" s="5">
        <v>1245</v>
      </c>
      <c r="F1308" s="94">
        <v>1244.5006944444301</v>
      </c>
      <c r="G1308" s="4">
        <v>1245</v>
      </c>
      <c r="I1308" s="5"/>
    </row>
    <row r="1309" spans="1:9" x14ac:dyDescent="0.2">
      <c r="A1309" s="87">
        <f t="shared" si="27"/>
        <v>0.8652777777777777</v>
      </c>
      <c r="B1309" s="4">
        <v>15</v>
      </c>
      <c r="C1309" s="5">
        <v>1246</v>
      </c>
      <c r="F1309" s="94">
        <v>1245.5006944444301</v>
      </c>
      <c r="G1309" s="4">
        <v>1246</v>
      </c>
      <c r="I1309" s="5"/>
    </row>
    <row r="1310" spans="1:9" x14ac:dyDescent="0.2">
      <c r="A1310" s="87">
        <f t="shared" si="27"/>
        <v>0.86597222222222225</v>
      </c>
      <c r="B1310" s="4">
        <v>15</v>
      </c>
      <c r="C1310" s="5">
        <v>1247</v>
      </c>
      <c r="F1310" s="94">
        <v>1246.5006944444301</v>
      </c>
      <c r="G1310" s="4">
        <v>1247</v>
      </c>
      <c r="I1310" s="5"/>
    </row>
    <row r="1311" spans="1:9" x14ac:dyDescent="0.2">
      <c r="A1311" s="87">
        <f t="shared" si="27"/>
        <v>0.8666666666666667</v>
      </c>
      <c r="B1311" s="4">
        <v>15</v>
      </c>
      <c r="C1311" s="5">
        <v>1248</v>
      </c>
      <c r="F1311" s="94">
        <v>1247.5006944444301</v>
      </c>
      <c r="G1311" s="4">
        <v>1248</v>
      </c>
      <c r="I1311" s="5"/>
    </row>
    <row r="1312" spans="1:9" x14ac:dyDescent="0.2">
      <c r="A1312" s="87">
        <f t="shared" si="27"/>
        <v>0.86736111111111114</v>
      </c>
      <c r="B1312" s="4">
        <v>15</v>
      </c>
      <c r="C1312" s="5">
        <v>1249</v>
      </c>
      <c r="F1312" s="94">
        <v>1248.5006944444301</v>
      </c>
      <c r="G1312" s="4">
        <v>1249</v>
      </c>
      <c r="I1312" s="5"/>
    </row>
    <row r="1313" spans="1:9" x14ac:dyDescent="0.2">
      <c r="A1313" s="87">
        <f t="shared" si="27"/>
        <v>0.86805555555555547</v>
      </c>
      <c r="B1313" s="4">
        <v>15</v>
      </c>
      <c r="C1313" s="5">
        <v>1250</v>
      </c>
      <c r="F1313" s="94">
        <v>1249.5006944444301</v>
      </c>
      <c r="G1313" s="4">
        <v>1250</v>
      </c>
      <c r="I1313" s="5"/>
    </row>
    <row r="1314" spans="1:9" x14ac:dyDescent="0.2">
      <c r="A1314" s="87">
        <f t="shared" si="27"/>
        <v>0.86875000000000002</v>
      </c>
      <c r="B1314" s="4">
        <v>15</v>
      </c>
      <c r="C1314" s="5">
        <v>1251</v>
      </c>
      <c r="F1314" s="94">
        <v>1250.5006944444301</v>
      </c>
      <c r="G1314" s="4">
        <v>1251</v>
      </c>
      <c r="I1314" s="5"/>
    </row>
    <row r="1315" spans="1:9" x14ac:dyDescent="0.2">
      <c r="A1315" s="87">
        <f t="shared" si="27"/>
        <v>0.86944444444444446</v>
      </c>
      <c r="B1315" s="4">
        <v>15</v>
      </c>
      <c r="C1315" s="5">
        <v>1252</v>
      </c>
      <c r="F1315" s="94">
        <v>1251.5006944444301</v>
      </c>
      <c r="G1315" s="4">
        <v>1252</v>
      </c>
      <c r="I1315" s="5"/>
    </row>
    <row r="1316" spans="1:9" x14ac:dyDescent="0.2">
      <c r="A1316" s="87">
        <f t="shared" si="27"/>
        <v>0.87013888888888891</v>
      </c>
      <c r="B1316" s="4">
        <v>15</v>
      </c>
      <c r="C1316" s="5">
        <v>1253</v>
      </c>
      <c r="F1316" s="94">
        <v>1252.5006944444301</v>
      </c>
      <c r="G1316" s="4">
        <v>1253</v>
      </c>
      <c r="I1316" s="5"/>
    </row>
    <row r="1317" spans="1:9" x14ac:dyDescent="0.2">
      <c r="A1317" s="87">
        <f t="shared" si="27"/>
        <v>0.87083333333333324</v>
      </c>
      <c r="B1317" s="4">
        <v>15</v>
      </c>
      <c r="C1317" s="5">
        <v>1254</v>
      </c>
      <c r="F1317" s="94">
        <v>1253.5006944444301</v>
      </c>
      <c r="G1317" s="4">
        <v>1254</v>
      </c>
      <c r="I1317" s="5"/>
    </row>
    <row r="1318" spans="1:9" x14ac:dyDescent="0.2">
      <c r="A1318" s="87">
        <f t="shared" si="27"/>
        <v>0.87152777777777779</v>
      </c>
      <c r="B1318" s="4">
        <v>15</v>
      </c>
      <c r="C1318" s="5">
        <v>1255</v>
      </c>
      <c r="F1318" s="94">
        <v>1254.5006944444301</v>
      </c>
      <c r="G1318" s="4">
        <v>1255</v>
      </c>
      <c r="I1318" s="5"/>
    </row>
    <row r="1319" spans="1:9" x14ac:dyDescent="0.2">
      <c r="A1319" s="87">
        <f t="shared" si="27"/>
        <v>0.87222222222222223</v>
      </c>
      <c r="B1319" s="4">
        <v>15</v>
      </c>
      <c r="C1319" s="5">
        <v>1256</v>
      </c>
      <c r="F1319" s="94">
        <v>1255.5006944444301</v>
      </c>
      <c r="G1319" s="4">
        <v>1256</v>
      </c>
      <c r="I1319" s="5"/>
    </row>
    <row r="1320" spans="1:9" x14ac:dyDescent="0.2">
      <c r="A1320" s="87">
        <f t="shared" si="27"/>
        <v>0.87291666666666667</v>
      </c>
      <c r="B1320" s="4">
        <v>15</v>
      </c>
      <c r="C1320" s="5">
        <v>1257</v>
      </c>
      <c r="F1320" s="94">
        <v>1256.5006944444301</v>
      </c>
      <c r="G1320" s="4">
        <v>1257</v>
      </c>
      <c r="I1320" s="5"/>
    </row>
    <row r="1321" spans="1:9" x14ac:dyDescent="0.2">
      <c r="A1321" s="87">
        <f t="shared" si="27"/>
        <v>0.87361111111111101</v>
      </c>
      <c r="B1321" s="4">
        <v>15</v>
      </c>
      <c r="C1321" s="5">
        <v>1258</v>
      </c>
      <c r="F1321" s="94">
        <v>1257.5006944444301</v>
      </c>
      <c r="G1321" s="4">
        <v>1258</v>
      </c>
      <c r="I1321" s="5"/>
    </row>
    <row r="1322" spans="1:9" x14ac:dyDescent="0.2">
      <c r="A1322" s="87">
        <f t="shared" si="27"/>
        <v>0.87430555555555556</v>
      </c>
      <c r="B1322" s="4">
        <v>15</v>
      </c>
      <c r="C1322" s="5">
        <v>1259</v>
      </c>
      <c r="F1322" s="94">
        <v>1258.5006944444301</v>
      </c>
      <c r="G1322" s="4">
        <v>1259</v>
      </c>
      <c r="I1322" s="5"/>
    </row>
    <row r="1323" spans="1:9" x14ac:dyDescent="0.2">
      <c r="A1323" s="87">
        <f t="shared" si="27"/>
        <v>0.875</v>
      </c>
      <c r="B1323" s="4">
        <v>15</v>
      </c>
      <c r="C1323" s="5">
        <v>1260</v>
      </c>
      <c r="F1323" s="94">
        <v>1259.5006944444301</v>
      </c>
      <c r="G1323" s="4">
        <v>1260</v>
      </c>
      <c r="I1323" s="5"/>
    </row>
    <row r="1324" spans="1:9" x14ac:dyDescent="0.2">
      <c r="A1324" s="87">
        <f t="shared" si="27"/>
        <v>0.87569444444444444</v>
      </c>
      <c r="B1324" s="4">
        <v>15</v>
      </c>
      <c r="C1324" s="5">
        <v>1261</v>
      </c>
      <c r="F1324" s="94">
        <v>1260.5006944444301</v>
      </c>
      <c r="G1324" s="4">
        <v>1261</v>
      </c>
      <c r="I1324" s="5"/>
    </row>
    <row r="1325" spans="1:9" x14ac:dyDescent="0.2">
      <c r="A1325" s="87">
        <f t="shared" si="27"/>
        <v>0.87638888888888899</v>
      </c>
      <c r="B1325" s="4">
        <v>15</v>
      </c>
      <c r="C1325" s="5">
        <v>1262</v>
      </c>
      <c r="F1325" s="94">
        <v>1261.5006944444301</v>
      </c>
      <c r="G1325" s="4">
        <v>1262</v>
      </c>
      <c r="I1325" s="5"/>
    </row>
    <row r="1326" spans="1:9" x14ac:dyDescent="0.2">
      <c r="A1326" s="87">
        <f t="shared" si="27"/>
        <v>0.87708333333333333</v>
      </c>
      <c r="B1326" s="4">
        <v>15</v>
      </c>
      <c r="C1326" s="5">
        <v>1263</v>
      </c>
      <c r="F1326" s="94">
        <v>1262.5006944444301</v>
      </c>
      <c r="G1326" s="4">
        <v>1263</v>
      </c>
      <c r="I1326" s="5"/>
    </row>
    <row r="1327" spans="1:9" x14ac:dyDescent="0.2">
      <c r="A1327" s="87">
        <f t="shared" si="27"/>
        <v>0.87777777777777777</v>
      </c>
      <c r="B1327" s="4">
        <v>15</v>
      </c>
      <c r="C1327" s="5">
        <v>1264</v>
      </c>
      <c r="F1327" s="94">
        <v>1263.5006944444301</v>
      </c>
      <c r="G1327" s="4">
        <v>1264</v>
      </c>
      <c r="I1327" s="5"/>
    </row>
    <row r="1328" spans="1:9" x14ac:dyDescent="0.2">
      <c r="A1328" s="87">
        <f t="shared" si="27"/>
        <v>0.87847222222222221</v>
      </c>
      <c r="B1328" s="4">
        <v>15</v>
      </c>
      <c r="C1328" s="5">
        <v>1265</v>
      </c>
      <c r="F1328" s="94">
        <v>1264.5006944444301</v>
      </c>
      <c r="G1328" s="4">
        <v>1265</v>
      </c>
      <c r="I1328" s="5"/>
    </row>
    <row r="1329" spans="1:9" x14ac:dyDescent="0.2">
      <c r="A1329" s="87">
        <f t="shared" si="27"/>
        <v>0.87916666666666676</v>
      </c>
      <c r="B1329" s="4">
        <v>15</v>
      </c>
      <c r="C1329" s="5">
        <v>1266</v>
      </c>
      <c r="F1329" s="94">
        <v>1265.5006944444301</v>
      </c>
      <c r="G1329" s="4">
        <v>1266</v>
      </c>
      <c r="I1329" s="5"/>
    </row>
    <row r="1330" spans="1:9" x14ac:dyDescent="0.2">
      <c r="A1330" s="87">
        <f t="shared" si="27"/>
        <v>0.87986111111111109</v>
      </c>
      <c r="B1330" s="4">
        <v>15</v>
      </c>
      <c r="C1330" s="5">
        <v>1267</v>
      </c>
      <c r="F1330" s="94">
        <v>1266.5006944444301</v>
      </c>
      <c r="G1330" s="4">
        <v>1267</v>
      </c>
      <c r="I1330" s="5"/>
    </row>
    <row r="1331" spans="1:9" x14ac:dyDescent="0.2">
      <c r="A1331" s="87">
        <f t="shared" si="27"/>
        <v>0.88055555555555554</v>
      </c>
      <c r="B1331" s="4">
        <v>15</v>
      </c>
      <c r="C1331" s="5">
        <v>1268</v>
      </c>
      <c r="F1331" s="94">
        <v>1267.5006944444301</v>
      </c>
      <c r="G1331" s="4">
        <v>1268</v>
      </c>
      <c r="I1331" s="5"/>
    </row>
    <row r="1332" spans="1:9" x14ac:dyDescent="0.2">
      <c r="A1332" s="87">
        <f t="shared" si="27"/>
        <v>0.88124999999999998</v>
      </c>
      <c r="B1332" s="4">
        <v>15</v>
      </c>
      <c r="C1332" s="5">
        <v>1269</v>
      </c>
      <c r="F1332" s="94">
        <v>1268.5006944444301</v>
      </c>
      <c r="G1332" s="4">
        <v>1269</v>
      </c>
      <c r="I1332" s="5"/>
    </row>
    <row r="1333" spans="1:9" x14ac:dyDescent="0.2">
      <c r="A1333" s="87">
        <f t="shared" si="27"/>
        <v>0.88194444444444453</v>
      </c>
      <c r="B1333" s="4">
        <v>15</v>
      </c>
      <c r="C1333" s="5">
        <v>1270</v>
      </c>
      <c r="F1333" s="94">
        <v>1269.5006944444301</v>
      </c>
      <c r="G1333" s="4">
        <v>1270</v>
      </c>
      <c r="I1333" s="5"/>
    </row>
    <row r="1334" spans="1:9" x14ac:dyDescent="0.2">
      <c r="A1334" s="87">
        <f t="shared" si="27"/>
        <v>0.88263888888888886</v>
      </c>
      <c r="B1334" s="4">
        <v>15</v>
      </c>
      <c r="C1334" s="5">
        <v>1271</v>
      </c>
      <c r="F1334" s="94">
        <v>1270.5006944444301</v>
      </c>
      <c r="G1334" s="4">
        <v>1271</v>
      </c>
      <c r="I1334" s="5"/>
    </row>
    <row r="1335" spans="1:9" x14ac:dyDescent="0.2">
      <c r="A1335" s="87">
        <f t="shared" si="27"/>
        <v>0.8833333333333333</v>
      </c>
      <c r="B1335" s="4">
        <v>15</v>
      </c>
      <c r="C1335" s="5">
        <v>1272</v>
      </c>
      <c r="F1335" s="94">
        <v>1271.5006944444301</v>
      </c>
      <c r="G1335" s="4">
        <v>1272</v>
      </c>
      <c r="I1335" s="5"/>
    </row>
    <row r="1336" spans="1:9" x14ac:dyDescent="0.2">
      <c r="A1336" s="87">
        <f t="shared" si="27"/>
        <v>0.88402777777777775</v>
      </c>
      <c r="B1336" s="4">
        <v>15</v>
      </c>
      <c r="C1336" s="5">
        <v>1273</v>
      </c>
      <c r="F1336" s="94">
        <v>1272.5006944444301</v>
      </c>
      <c r="G1336" s="4">
        <v>1273</v>
      </c>
      <c r="I1336" s="5"/>
    </row>
    <row r="1337" spans="1:9" x14ac:dyDescent="0.2">
      <c r="A1337" s="87">
        <f t="shared" si="27"/>
        <v>0.8847222222222223</v>
      </c>
      <c r="B1337" s="4">
        <v>15</v>
      </c>
      <c r="C1337" s="5">
        <v>1274</v>
      </c>
      <c r="F1337" s="94">
        <v>1273.5006944444301</v>
      </c>
      <c r="G1337" s="4">
        <v>1274</v>
      </c>
      <c r="I1337" s="5"/>
    </row>
    <row r="1338" spans="1:9" x14ac:dyDescent="0.2">
      <c r="A1338" s="87">
        <f t="shared" si="27"/>
        <v>0.88541666666666663</v>
      </c>
      <c r="B1338" s="4">
        <v>15</v>
      </c>
      <c r="C1338" s="5">
        <v>1275</v>
      </c>
      <c r="F1338" s="94">
        <v>1274.5006944444301</v>
      </c>
      <c r="G1338" s="4">
        <v>1275</v>
      </c>
      <c r="I1338" s="5"/>
    </row>
    <row r="1339" spans="1:9" x14ac:dyDescent="0.2">
      <c r="A1339" s="87">
        <f t="shared" si="27"/>
        <v>0.88611111111111107</v>
      </c>
      <c r="B1339" s="4">
        <v>15</v>
      </c>
      <c r="C1339" s="5">
        <v>1276</v>
      </c>
      <c r="F1339" s="94">
        <v>1275.5006944444301</v>
      </c>
      <c r="G1339" s="4">
        <v>1276</v>
      </c>
      <c r="I1339" s="5"/>
    </row>
    <row r="1340" spans="1:9" x14ac:dyDescent="0.2">
      <c r="A1340" s="87">
        <f t="shared" si="27"/>
        <v>0.88680555555555562</v>
      </c>
      <c r="B1340" s="4">
        <v>15</v>
      </c>
      <c r="C1340" s="5">
        <v>1277</v>
      </c>
      <c r="F1340" s="94">
        <v>1276.5006944444301</v>
      </c>
      <c r="G1340" s="4">
        <v>1277</v>
      </c>
      <c r="I1340" s="5"/>
    </row>
    <row r="1341" spans="1:9" x14ac:dyDescent="0.2">
      <c r="A1341" s="87">
        <f t="shared" si="27"/>
        <v>0.88750000000000007</v>
      </c>
      <c r="B1341" s="4">
        <v>15</v>
      </c>
      <c r="C1341" s="5">
        <v>1278</v>
      </c>
      <c r="F1341" s="94">
        <v>1277.5006944444301</v>
      </c>
      <c r="G1341" s="4">
        <v>1278</v>
      </c>
      <c r="I1341" s="5"/>
    </row>
    <row r="1342" spans="1:9" x14ac:dyDescent="0.2">
      <c r="A1342" s="87">
        <f t="shared" si="27"/>
        <v>0.8881944444444444</v>
      </c>
      <c r="B1342" s="4">
        <v>15</v>
      </c>
      <c r="C1342" s="5">
        <v>1279</v>
      </c>
      <c r="F1342" s="94">
        <v>1278.5006944444301</v>
      </c>
      <c r="G1342" s="4">
        <v>1279</v>
      </c>
      <c r="I1342" s="5"/>
    </row>
    <row r="1343" spans="1:9" x14ac:dyDescent="0.2">
      <c r="A1343" s="87">
        <f t="shared" si="27"/>
        <v>0.88888888888888884</v>
      </c>
      <c r="B1343" s="4">
        <v>15</v>
      </c>
      <c r="C1343" s="5">
        <v>1280</v>
      </c>
      <c r="F1343" s="94">
        <v>1279.5006944444301</v>
      </c>
      <c r="G1343" s="4">
        <v>1280</v>
      </c>
      <c r="I1343" s="5"/>
    </row>
    <row r="1344" spans="1:9" x14ac:dyDescent="0.2">
      <c r="A1344" s="87">
        <f t="shared" si="27"/>
        <v>0.88958333333333339</v>
      </c>
      <c r="B1344" s="4">
        <v>15</v>
      </c>
      <c r="C1344" s="5">
        <v>1281</v>
      </c>
      <c r="F1344" s="94">
        <v>1280.5006944444301</v>
      </c>
      <c r="G1344" s="4">
        <v>1281</v>
      </c>
      <c r="I1344" s="5"/>
    </row>
    <row r="1345" spans="1:9" x14ac:dyDescent="0.2">
      <c r="A1345" s="87">
        <f t="shared" si="27"/>
        <v>0.89027777777777783</v>
      </c>
      <c r="B1345" s="4">
        <v>15</v>
      </c>
      <c r="C1345" s="5">
        <v>1282</v>
      </c>
      <c r="F1345" s="94">
        <v>1281.5006944444301</v>
      </c>
      <c r="G1345" s="4">
        <v>1282</v>
      </c>
      <c r="I1345" s="5"/>
    </row>
    <row r="1346" spans="1:9" x14ac:dyDescent="0.2">
      <c r="A1346" s="87">
        <f t="shared" si="27"/>
        <v>0.89097222222222217</v>
      </c>
      <c r="B1346" s="4">
        <v>15</v>
      </c>
      <c r="C1346" s="5">
        <v>1283</v>
      </c>
      <c r="F1346" s="94">
        <v>1282.5006944444301</v>
      </c>
      <c r="G1346" s="4">
        <v>1283</v>
      </c>
      <c r="I1346" s="5"/>
    </row>
    <row r="1347" spans="1:9" x14ac:dyDescent="0.2">
      <c r="A1347" s="87">
        <f t="shared" si="27"/>
        <v>0.89166666666666661</v>
      </c>
      <c r="B1347" s="4">
        <v>15</v>
      </c>
      <c r="C1347" s="5">
        <v>1284</v>
      </c>
      <c r="F1347" s="94">
        <v>1283.5006944444301</v>
      </c>
      <c r="G1347" s="4">
        <v>1284</v>
      </c>
      <c r="I1347" s="5"/>
    </row>
    <row r="1348" spans="1:9" x14ac:dyDescent="0.2">
      <c r="A1348" s="87">
        <f t="shared" si="27"/>
        <v>0.89236111111111116</v>
      </c>
      <c r="B1348" s="4">
        <v>15</v>
      </c>
      <c r="C1348" s="5">
        <v>1285</v>
      </c>
      <c r="F1348" s="94">
        <v>1284.5006944444301</v>
      </c>
      <c r="G1348" s="4">
        <v>1285</v>
      </c>
      <c r="I1348" s="5"/>
    </row>
    <row r="1349" spans="1:9" x14ac:dyDescent="0.2">
      <c r="A1349" s="87">
        <f t="shared" si="27"/>
        <v>0.8930555555555556</v>
      </c>
      <c r="B1349" s="4">
        <v>15</v>
      </c>
      <c r="C1349" s="5">
        <v>1286</v>
      </c>
      <c r="F1349" s="94">
        <v>1285.5006944444301</v>
      </c>
      <c r="G1349" s="4">
        <v>1286</v>
      </c>
      <c r="I1349" s="5"/>
    </row>
    <row r="1350" spans="1:9" x14ac:dyDescent="0.2">
      <c r="A1350" s="87">
        <f t="shared" si="27"/>
        <v>0.89374999999999993</v>
      </c>
      <c r="B1350" s="4">
        <v>15</v>
      </c>
      <c r="C1350" s="5">
        <v>1287</v>
      </c>
      <c r="F1350" s="94">
        <v>1286.5006944444301</v>
      </c>
      <c r="G1350" s="4">
        <v>1287</v>
      </c>
      <c r="I1350" s="5"/>
    </row>
    <row r="1351" spans="1:9" x14ac:dyDescent="0.2">
      <c r="A1351" s="87">
        <f t="shared" si="27"/>
        <v>0.89444444444444438</v>
      </c>
      <c r="B1351" s="4">
        <v>15</v>
      </c>
      <c r="C1351" s="5">
        <v>1288</v>
      </c>
      <c r="F1351" s="94">
        <v>1287.5006944444301</v>
      </c>
      <c r="G1351" s="4">
        <v>1288</v>
      </c>
      <c r="I1351" s="5"/>
    </row>
    <row r="1352" spans="1:9" x14ac:dyDescent="0.2">
      <c r="A1352" s="87">
        <f t="shared" si="27"/>
        <v>0.89513888888888893</v>
      </c>
      <c r="B1352" s="4">
        <v>15</v>
      </c>
      <c r="C1352" s="5">
        <v>1289</v>
      </c>
      <c r="F1352" s="94">
        <v>1288.5006944444301</v>
      </c>
      <c r="G1352" s="4">
        <v>1289</v>
      </c>
      <c r="I1352" s="5"/>
    </row>
    <row r="1353" spans="1:9" x14ac:dyDescent="0.2">
      <c r="A1353" s="87">
        <f t="shared" si="27"/>
        <v>0.89583333333333337</v>
      </c>
      <c r="B1353" s="4">
        <v>15</v>
      </c>
      <c r="C1353" s="5">
        <v>1290</v>
      </c>
      <c r="F1353" s="94">
        <v>1289.5006944444301</v>
      </c>
      <c r="G1353" s="4">
        <v>1290</v>
      </c>
      <c r="I1353" s="5"/>
    </row>
    <row r="1354" spans="1:9" x14ac:dyDescent="0.2">
      <c r="A1354" s="87">
        <f t="shared" si="27"/>
        <v>0.8965277777777777</v>
      </c>
      <c r="B1354" s="4">
        <v>15</v>
      </c>
      <c r="C1354" s="5">
        <v>1291</v>
      </c>
      <c r="F1354" s="94">
        <v>1290.5006944444301</v>
      </c>
      <c r="G1354" s="4">
        <v>1291</v>
      </c>
      <c r="I1354" s="5"/>
    </row>
    <row r="1355" spans="1:9" x14ac:dyDescent="0.2">
      <c r="A1355" s="87">
        <f t="shared" si="27"/>
        <v>0.89722222222222225</v>
      </c>
      <c r="B1355" s="4">
        <v>15</v>
      </c>
      <c r="C1355" s="5">
        <v>1292</v>
      </c>
      <c r="F1355" s="94">
        <v>1291.5006944444301</v>
      </c>
      <c r="G1355" s="4">
        <v>1292</v>
      </c>
      <c r="I1355" s="5"/>
    </row>
    <row r="1356" spans="1:9" x14ac:dyDescent="0.2">
      <c r="A1356" s="87">
        <f t="shared" si="27"/>
        <v>0.8979166666666667</v>
      </c>
      <c r="B1356" s="4">
        <v>15</v>
      </c>
      <c r="C1356" s="5">
        <v>1293</v>
      </c>
      <c r="F1356" s="94">
        <v>1292.5006944444301</v>
      </c>
      <c r="G1356" s="4">
        <v>1293</v>
      </c>
      <c r="I1356" s="5"/>
    </row>
    <row r="1357" spans="1:9" x14ac:dyDescent="0.2">
      <c r="A1357" s="87">
        <f t="shared" si="27"/>
        <v>0.89861111111111114</v>
      </c>
      <c r="B1357" s="4">
        <v>15</v>
      </c>
      <c r="C1357" s="5">
        <v>1294</v>
      </c>
      <c r="F1357" s="94">
        <v>1293.5006944444301</v>
      </c>
      <c r="G1357" s="4">
        <v>1294</v>
      </c>
      <c r="I1357" s="5"/>
    </row>
    <row r="1358" spans="1:9" x14ac:dyDescent="0.2">
      <c r="A1358" s="87">
        <f t="shared" si="27"/>
        <v>0.89930555555555547</v>
      </c>
      <c r="B1358" s="4">
        <v>15</v>
      </c>
      <c r="C1358" s="5">
        <v>1295</v>
      </c>
      <c r="F1358" s="94">
        <v>1294.5006944444301</v>
      </c>
      <c r="G1358" s="4">
        <v>1295</v>
      </c>
      <c r="I1358" s="5"/>
    </row>
    <row r="1359" spans="1:9" x14ac:dyDescent="0.2">
      <c r="A1359" s="87">
        <f t="shared" si="27"/>
        <v>0.9</v>
      </c>
      <c r="B1359" s="4">
        <v>15</v>
      </c>
      <c r="C1359" s="5">
        <v>1296</v>
      </c>
      <c r="F1359" s="94">
        <v>1295.5006944444301</v>
      </c>
      <c r="G1359" s="4">
        <v>1296</v>
      </c>
      <c r="I1359" s="5"/>
    </row>
    <row r="1360" spans="1:9" x14ac:dyDescent="0.2">
      <c r="A1360" s="87">
        <f t="shared" si="27"/>
        <v>0.90069444444444446</v>
      </c>
      <c r="B1360" s="4">
        <v>15</v>
      </c>
      <c r="C1360" s="5">
        <v>1297</v>
      </c>
      <c r="F1360" s="94">
        <v>1296.5006944444301</v>
      </c>
      <c r="G1360" s="4">
        <v>1297</v>
      </c>
      <c r="I1360" s="5"/>
    </row>
    <row r="1361" spans="1:9" x14ac:dyDescent="0.2">
      <c r="A1361" s="87">
        <f t="shared" si="27"/>
        <v>0.90138888888888891</v>
      </c>
      <c r="B1361" s="4">
        <v>15</v>
      </c>
      <c r="C1361" s="5">
        <v>1298</v>
      </c>
      <c r="F1361" s="94">
        <v>1297.5006944444301</v>
      </c>
      <c r="G1361" s="4">
        <v>1298</v>
      </c>
      <c r="I1361" s="5"/>
    </row>
    <row r="1362" spans="1:9" x14ac:dyDescent="0.2">
      <c r="A1362" s="87">
        <f t="shared" si="27"/>
        <v>0.90208333333333324</v>
      </c>
      <c r="B1362" s="4">
        <v>15</v>
      </c>
      <c r="C1362" s="5">
        <v>1299</v>
      </c>
      <c r="F1362" s="94">
        <v>1298.5006944444301</v>
      </c>
      <c r="G1362" s="4">
        <v>1299</v>
      </c>
      <c r="I1362" s="5"/>
    </row>
    <row r="1363" spans="1:9" x14ac:dyDescent="0.2">
      <c r="A1363" s="87">
        <f t="shared" si="27"/>
        <v>0.90277777777777779</v>
      </c>
      <c r="B1363" s="4">
        <v>15</v>
      </c>
      <c r="C1363" s="5">
        <v>1300</v>
      </c>
      <c r="F1363" s="94">
        <v>1299.5006944444301</v>
      </c>
      <c r="G1363" s="4">
        <v>1300</v>
      </c>
      <c r="I1363" s="5"/>
    </row>
    <row r="1364" spans="1:9" x14ac:dyDescent="0.2">
      <c r="A1364" s="87">
        <f t="shared" si="27"/>
        <v>0.90347222222222223</v>
      </c>
      <c r="B1364" s="4">
        <v>15</v>
      </c>
      <c r="C1364" s="5">
        <v>1301</v>
      </c>
      <c r="F1364" s="94">
        <v>1300.5006944444301</v>
      </c>
      <c r="G1364" s="4">
        <v>1301</v>
      </c>
      <c r="I1364" s="5"/>
    </row>
    <row r="1365" spans="1:9" x14ac:dyDescent="0.2">
      <c r="A1365" s="87">
        <f t="shared" si="27"/>
        <v>0.90416666666666667</v>
      </c>
      <c r="B1365" s="4">
        <v>15</v>
      </c>
      <c r="C1365" s="5">
        <v>1302</v>
      </c>
      <c r="F1365" s="94">
        <v>1301.5006944444301</v>
      </c>
      <c r="G1365" s="4">
        <v>1302</v>
      </c>
      <c r="I1365" s="5"/>
    </row>
    <row r="1366" spans="1:9" x14ac:dyDescent="0.2">
      <c r="A1366" s="87">
        <f t="shared" si="27"/>
        <v>0.90486111111111101</v>
      </c>
      <c r="B1366" s="4">
        <v>15</v>
      </c>
      <c r="C1366" s="5">
        <v>1303</v>
      </c>
      <c r="F1366" s="94">
        <v>1302.5006944444301</v>
      </c>
      <c r="G1366" s="4">
        <v>1303</v>
      </c>
      <c r="I1366" s="5"/>
    </row>
    <row r="1367" spans="1:9" x14ac:dyDescent="0.2">
      <c r="A1367" s="87">
        <f t="shared" si="27"/>
        <v>0.90555555555555556</v>
      </c>
      <c r="B1367" s="4">
        <v>15</v>
      </c>
      <c r="C1367" s="5">
        <v>1304</v>
      </c>
      <c r="F1367" s="94">
        <v>1303.5006944444301</v>
      </c>
      <c r="G1367" s="4">
        <v>1304</v>
      </c>
      <c r="I1367" s="5"/>
    </row>
    <row r="1368" spans="1:9" x14ac:dyDescent="0.2">
      <c r="A1368" s="87">
        <f t="shared" ref="A1368:A1431" si="28">C1368/60/24</f>
        <v>0.90625</v>
      </c>
      <c r="B1368" s="4">
        <v>15</v>
      </c>
      <c r="C1368" s="5">
        <v>1305</v>
      </c>
      <c r="F1368" s="94">
        <v>1304.5006944444301</v>
      </c>
      <c r="G1368" s="4">
        <v>1305</v>
      </c>
      <c r="I1368" s="5"/>
    </row>
    <row r="1369" spans="1:9" x14ac:dyDescent="0.2">
      <c r="A1369" s="87">
        <f t="shared" si="28"/>
        <v>0.90694444444444444</v>
      </c>
      <c r="B1369" s="4">
        <v>15</v>
      </c>
      <c r="C1369" s="5">
        <v>1306</v>
      </c>
      <c r="F1369" s="94">
        <v>1305.5006944444301</v>
      </c>
      <c r="G1369" s="4">
        <v>1306</v>
      </c>
      <c r="I1369" s="5"/>
    </row>
    <row r="1370" spans="1:9" x14ac:dyDescent="0.2">
      <c r="A1370" s="87">
        <f t="shared" si="28"/>
        <v>0.90763888888888899</v>
      </c>
      <c r="B1370" s="4">
        <v>15</v>
      </c>
      <c r="C1370" s="5">
        <v>1307</v>
      </c>
      <c r="F1370" s="94">
        <v>1306.5006944444301</v>
      </c>
      <c r="G1370" s="4">
        <v>1307</v>
      </c>
      <c r="I1370" s="5"/>
    </row>
    <row r="1371" spans="1:9" x14ac:dyDescent="0.2">
      <c r="A1371" s="87">
        <f t="shared" si="28"/>
        <v>0.90833333333333333</v>
      </c>
      <c r="B1371" s="4">
        <v>15</v>
      </c>
      <c r="C1371" s="5">
        <v>1308</v>
      </c>
      <c r="F1371" s="94">
        <v>1307.5006944444301</v>
      </c>
      <c r="G1371" s="4">
        <v>1308</v>
      </c>
      <c r="I1371" s="5"/>
    </row>
    <row r="1372" spans="1:9" x14ac:dyDescent="0.2">
      <c r="A1372" s="87">
        <f t="shared" si="28"/>
        <v>0.90902777777777777</v>
      </c>
      <c r="B1372" s="4">
        <v>15</v>
      </c>
      <c r="C1372" s="5">
        <v>1309</v>
      </c>
      <c r="F1372" s="94">
        <v>1308.5006944444301</v>
      </c>
      <c r="G1372" s="4">
        <v>1309</v>
      </c>
      <c r="I1372" s="5"/>
    </row>
    <row r="1373" spans="1:9" x14ac:dyDescent="0.2">
      <c r="A1373" s="87">
        <f t="shared" si="28"/>
        <v>0.90972222222222221</v>
      </c>
      <c r="B1373" s="4">
        <v>15</v>
      </c>
      <c r="C1373" s="5">
        <v>1310</v>
      </c>
      <c r="F1373" s="94">
        <v>1309.5006944444301</v>
      </c>
      <c r="G1373" s="4">
        <v>1310</v>
      </c>
      <c r="I1373" s="5"/>
    </row>
    <row r="1374" spans="1:9" x14ac:dyDescent="0.2">
      <c r="A1374" s="87">
        <f t="shared" si="28"/>
        <v>0.91041666666666676</v>
      </c>
      <c r="B1374" s="4">
        <v>15</v>
      </c>
      <c r="C1374" s="5">
        <v>1311</v>
      </c>
      <c r="F1374" s="94">
        <v>1310.5006944444301</v>
      </c>
      <c r="G1374" s="4">
        <v>1311</v>
      </c>
      <c r="I1374" s="5"/>
    </row>
    <row r="1375" spans="1:9" x14ac:dyDescent="0.2">
      <c r="A1375" s="87">
        <f t="shared" si="28"/>
        <v>0.91111111111111109</v>
      </c>
      <c r="B1375" s="4">
        <v>15</v>
      </c>
      <c r="C1375" s="5">
        <v>1312</v>
      </c>
      <c r="F1375" s="94">
        <v>1311.5006944444301</v>
      </c>
      <c r="G1375" s="4">
        <v>1312</v>
      </c>
      <c r="I1375" s="5"/>
    </row>
    <row r="1376" spans="1:9" x14ac:dyDescent="0.2">
      <c r="A1376" s="87">
        <f t="shared" si="28"/>
        <v>0.91180555555555554</v>
      </c>
      <c r="B1376" s="4">
        <v>15</v>
      </c>
      <c r="C1376" s="5">
        <v>1313</v>
      </c>
      <c r="F1376" s="94">
        <v>1312.5006944444301</v>
      </c>
      <c r="G1376" s="4">
        <v>1313</v>
      </c>
      <c r="I1376" s="5"/>
    </row>
    <row r="1377" spans="1:9" x14ac:dyDescent="0.2">
      <c r="A1377" s="87">
        <f t="shared" si="28"/>
        <v>0.91249999999999998</v>
      </c>
      <c r="B1377" s="4">
        <v>15</v>
      </c>
      <c r="C1377" s="5">
        <v>1314</v>
      </c>
      <c r="F1377" s="94">
        <v>1313.5006944444301</v>
      </c>
      <c r="G1377" s="4">
        <v>1314</v>
      </c>
      <c r="I1377" s="5"/>
    </row>
    <row r="1378" spans="1:9" x14ac:dyDescent="0.2">
      <c r="A1378" s="87">
        <f t="shared" si="28"/>
        <v>0.91319444444444453</v>
      </c>
      <c r="B1378" s="4">
        <v>15</v>
      </c>
      <c r="C1378" s="5">
        <v>1315</v>
      </c>
      <c r="F1378" s="94">
        <v>1314.5006944444301</v>
      </c>
      <c r="G1378" s="4">
        <v>1315</v>
      </c>
      <c r="I1378" s="5"/>
    </row>
    <row r="1379" spans="1:9" x14ac:dyDescent="0.2">
      <c r="A1379" s="87">
        <f t="shared" si="28"/>
        <v>0.91388888888888886</v>
      </c>
      <c r="B1379" s="4">
        <v>15</v>
      </c>
      <c r="C1379" s="5">
        <v>1316</v>
      </c>
      <c r="F1379" s="94">
        <v>1315.5006944444301</v>
      </c>
      <c r="G1379" s="4">
        <v>1316</v>
      </c>
      <c r="I1379" s="5"/>
    </row>
    <row r="1380" spans="1:9" x14ac:dyDescent="0.2">
      <c r="A1380" s="87">
        <f t="shared" si="28"/>
        <v>0.9145833333333333</v>
      </c>
      <c r="B1380" s="4">
        <v>15</v>
      </c>
      <c r="C1380" s="5">
        <v>1317</v>
      </c>
      <c r="F1380" s="94">
        <v>1316.5006944444301</v>
      </c>
      <c r="G1380" s="4">
        <v>1317</v>
      </c>
      <c r="I1380" s="5"/>
    </row>
    <row r="1381" spans="1:9" x14ac:dyDescent="0.2">
      <c r="A1381" s="87">
        <f t="shared" si="28"/>
        <v>0.91527777777777775</v>
      </c>
      <c r="B1381" s="4">
        <v>15</v>
      </c>
      <c r="C1381" s="5">
        <v>1318</v>
      </c>
      <c r="F1381" s="94">
        <v>1317.5006944444301</v>
      </c>
      <c r="G1381" s="4">
        <v>1318</v>
      </c>
      <c r="I1381" s="5"/>
    </row>
    <row r="1382" spans="1:9" x14ac:dyDescent="0.2">
      <c r="A1382" s="87">
        <f t="shared" si="28"/>
        <v>0.9159722222222223</v>
      </c>
      <c r="B1382" s="4">
        <v>15</v>
      </c>
      <c r="C1382" s="5">
        <v>1319</v>
      </c>
      <c r="F1382" s="94">
        <v>1318.5006944444301</v>
      </c>
      <c r="G1382" s="4">
        <v>1319</v>
      </c>
      <c r="I1382" s="5"/>
    </row>
    <row r="1383" spans="1:9" x14ac:dyDescent="0.2">
      <c r="A1383" s="87">
        <f t="shared" si="28"/>
        <v>0.91666666666666663</v>
      </c>
      <c r="B1383" s="4">
        <v>15</v>
      </c>
      <c r="C1383" s="5">
        <v>1320</v>
      </c>
      <c r="F1383" s="94">
        <v>1319.5006944444301</v>
      </c>
      <c r="G1383" s="4">
        <v>1320</v>
      </c>
      <c r="I1383" s="5"/>
    </row>
    <row r="1384" spans="1:9" x14ac:dyDescent="0.2">
      <c r="A1384" s="87">
        <f t="shared" si="28"/>
        <v>0.91736111111111107</v>
      </c>
      <c r="B1384" s="4">
        <v>15</v>
      </c>
      <c r="C1384" s="5">
        <v>1321</v>
      </c>
      <c r="F1384" s="94">
        <v>1320.5006944444301</v>
      </c>
      <c r="G1384" s="4">
        <v>1321</v>
      </c>
      <c r="I1384" s="5"/>
    </row>
    <row r="1385" spans="1:9" x14ac:dyDescent="0.2">
      <c r="A1385" s="87">
        <f t="shared" si="28"/>
        <v>0.91805555555555562</v>
      </c>
      <c r="B1385" s="4">
        <v>15</v>
      </c>
      <c r="C1385" s="5">
        <v>1322</v>
      </c>
      <c r="F1385" s="94">
        <v>1321.5006944444301</v>
      </c>
      <c r="G1385" s="4">
        <v>1322</v>
      </c>
      <c r="I1385" s="5"/>
    </row>
    <row r="1386" spans="1:9" x14ac:dyDescent="0.2">
      <c r="A1386" s="87">
        <f t="shared" si="28"/>
        <v>0.91875000000000007</v>
      </c>
      <c r="B1386" s="4">
        <v>15</v>
      </c>
      <c r="C1386" s="5">
        <v>1323</v>
      </c>
      <c r="F1386" s="94">
        <v>1322.5006944444301</v>
      </c>
      <c r="G1386" s="4">
        <v>1323</v>
      </c>
      <c r="I1386" s="5"/>
    </row>
    <row r="1387" spans="1:9" x14ac:dyDescent="0.2">
      <c r="A1387" s="87">
        <f t="shared" si="28"/>
        <v>0.9194444444444444</v>
      </c>
      <c r="B1387" s="4">
        <v>15</v>
      </c>
      <c r="C1387" s="5">
        <v>1324</v>
      </c>
      <c r="F1387" s="94">
        <v>1323.5006944444301</v>
      </c>
      <c r="G1387" s="4">
        <v>1324</v>
      </c>
      <c r="I1387" s="5"/>
    </row>
    <row r="1388" spans="1:9" x14ac:dyDescent="0.2">
      <c r="A1388" s="87">
        <f t="shared" si="28"/>
        <v>0.92013888888888884</v>
      </c>
      <c r="B1388" s="4">
        <v>15</v>
      </c>
      <c r="C1388" s="5">
        <v>1325</v>
      </c>
      <c r="F1388" s="94">
        <v>1324.5006944444301</v>
      </c>
      <c r="G1388" s="4">
        <v>1325</v>
      </c>
      <c r="I1388" s="5"/>
    </row>
    <row r="1389" spans="1:9" x14ac:dyDescent="0.2">
      <c r="A1389" s="87">
        <f t="shared" si="28"/>
        <v>0.92083333333333339</v>
      </c>
      <c r="B1389" s="4">
        <v>15</v>
      </c>
      <c r="C1389" s="5">
        <v>1326</v>
      </c>
      <c r="F1389" s="94">
        <v>1325.5006944444301</v>
      </c>
      <c r="G1389" s="4">
        <v>1326</v>
      </c>
      <c r="I1389" s="5"/>
    </row>
    <row r="1390" spans="1:9" x14ac:dyDescent="0.2">
      <c r="A1390" s="87">
        <f t="shared" si="28"/>
        <v>0.92152777777777783</v>
      </c>
      <c r="B1390" s="4">
        <v>15</v>
      </c>
      <c r="C1390" s="5">
        <v>1327</v>
      </c>
      <c r="F1390" s="94">
        <v>1326.5006944444301</v>
      </c>
      <c r="G1390" s="4">
        <v>1327</v>
      </c>
      <c r="I1390" s="5"/>
    </row>
    <row r="1391" spans="1:9" x14ac:dyDescent="0.2">
      <c r="A1391" s="87">
        <f t="shared" si="28"/>
        <v>0.92222222222222217</v>
      </c>
      <c r="B1391" s="4">
        <v>15</v>
      </c>
      <c r="C1391" s="5">
        <v>1328</v>
      </c>
      <c r="F1391" s="94">
        <v>1327.5006944444301</v>
      </c>
      <c r="G1391" s="4">
        <v>1328</v>
      </c>
      <c r="I1391" s="5"/>
    </row>
    <row r="1392" spans="1:9" x14ac:dyDescent="0.2">
      <c r="A1392" s="87">
        <f t="shared" si="28"/>
        <v>0.92291666666666661</v>
      </c>
      <c r="B1392" s="4">
        <v>15</v>
      </c>
      <c r="C1392" s="5">
        <v>1329</v>
      </c>
      <c r="F1392" s="94">
        <v>1328.5006944444301</v>
      </c>
      <c r="G1392" s="4">
        <v>1329</v>
      </c>
      <c r="I1392" s="5"/>
    </row>
    <row r="1393" spans="1:9" x14ac:dyDescent="0.2">
      <c r="A1393" s="87">
        <f t="shared" si="28"/>
        <v>0.92361111111111116</v>
      </c>
      <c r="B1393" s="4">
        <v>15</v>
      </c>
      <c r="C1393" s="5">
        <v>1330</v>
      </c>
      <c r="F1393" s="94">
        <v>1329.5006944444301</v>
      </c>
      <c r="G1393" s="4">
        <v>1330</v>
      </c>
      <c r="I1393" s="5"/>
    </row>
    <row r="1394" spans="1:9" x14ac:dyDescent="0.2">
      <c r="A1394" s="87">
        <f t="shared" si="28"/>
        <v>0.9243055555555556</v>
      </c>
      <c r="B1394" s="4">
        <v>15</v>
      </c>
      <c r="C1394" s="5">
        <v>1331</v>
      </c>
      <c r="F1394" s="94">
        <v>1330.5006944444301</v>
      </c>
      <c r="G1394" s="4">
        <v>1331</v>
      </c>
      <c r="I1394" s="5"/>
    </row>
    <row r="1395" spans="1:9" x14ac:dyDescent="0.2">
      <c r="A1395" s="87">
        <f t="shared" si="28"/>
        <v>0.92499999999999993</v>
      </c>
      <c r="B1395" s="4">
        <v>15</v>
      </c>
      <c r="C1395" s="5">
        <v>1332</v>
      </c>
      <c r="F1395" s="94">
        <v>1331.5006944444301</v>
      </c>
      <c r="G1395" s="4">
        <v>1332</v>
      </c>
      <c r="I1395" s="5"/>
    </row>
    <row r="1396" spans="1:9" x14ac:dyDescent="0.2">
      <c r="A1396" s="87">
        <f t="shared" si="28"/>
        <v>0.92569444444444438</v>
      </c>
      <c r="B1396" s="4">
        <v>15</v>
      </c>
      <c r="C1396" s="5">
        <v>1333</v>
      </c>
      <c r="F1396" s="94">
        <v>1332.5006944444301</v>
      </c>
      <c r="G1396" s="4">
        <v>1333</v>
      </c>
      <c r="I1396" s="5"/>
    </row>
    <row r="1397" spans="1:9" x14ac:dyDescent="0.2">
      <c r="A1397" s="87">
        <f t="shared" si="28"/>
        <v>0.92638888888888893</v>
      </c>
      <c r="B1397" s="4">
        <v>15</v>
      </c>
      <c r="C1397" s="5">
        <v>1334</v>
      </c>
      <c r="F1397" s="94">
        <v>1333.5006944444301</v>
      </c>
      <c r="G1397" s="4">
        <v>1334</v>
      </c>
      <c r="I1397" s="5"/>
    </row>
    <row r="1398" spans="1:9" x14ac:dyDescent="0.2">
      <c r="A1398" s="87">
        <f t="shared" si="28"/>
        <v>0.92708333333333337</v>
      </c>
      <c r="B1398" s="4">
        <v>15</v>
      </c>
      <c r="C1398" s="5">
        <v>1335</v>
      </c>
      <c r="F1398" s="94">
        <v>1334.5006944444301</v>
      </c>
      <c r="G1398" s="4">
        <v>1335</v>
      </c>
      <c r="I1398" s="5"/>
    </row>
    <row r="1399" spans="1:9" x14ac:dyDescent="0.2">
      <c r="A1399" s="87">
        <f t="shared" si="28"/>
        <v>0.9277777777777777</v>
      </c>
      <c r="B1399" s="4">
        <v>15</v>
      </c>
      <c r="C1399" s="5">
        <v>1336</v>
      </c>
      <c r="F1399" s="94">
        <v>1335.5006944444301</v>
      </c>
      <c r="G1399" s="4">
        <v>1336</v>
      </c>
      <c r="I1399" s="5"/>
    </row>
    <row r="1400" spans="1:9" x14ac:dyDescent="0.2">
      <c r="A1400" s="87">
        <f t="shared" si="28"/>
        <v>0.92847222222222225</v>
      </c>
      <c r="B1400" s="4">
        <v>15</v>
      </c>
      <c r="C1400" s="5">
        <v>1337</v>
      </c>
      <c r="F1400" s="94">
        <v>1336.5006944444301</v>
      </c>
      <c r="G1400" s="4">
        <v>1337</v>
      </c>
      <c r="I1400" s="5"/>
    </row>
    <row r="1401" spans="1:9" x14ac:dyDescent="0.2">
      <c r="A1401" s="87">
        <f t="shared" si="28"/>
        <v>0.9291666666666667</v>
      </c>
      <c r="B1401" s="4">
        <v>15</v>
      </c>
      <c r="C1401" s="5">
        <v>1338</v>
      </c>
      <c r="F1401" s="94">
        <v>1337.5006944444301</v>
      </c>
      <c r="G1401" s="4">
        <v>1338</v>
      </c>
      <c r="I1401" s="5"/>
    </row>
    <row r="1402" spans="1:9" x14ac:dyDescent="0.2">
      <c r="A1402" s="87">
        <f t="shared" si="28"/>
        <v>0.92986111111111114</v>
      </c>
      <c r="B1402" s="4">
        <v>15</v>
      </c>
      <c r="C1402" s="5">
        <v>1339</v>
      </c>
      <c r="F1402" s="94">
        <v>1338.5006944444301</v>
      </c>
      <c r="G1402" s="4">
        <v>1339</v>
      </c>
      <c r="I1402" s="5"/>
    </row>
    <row r="1403" spans="1:9" x14ac:dyDescent="0.2">
      <c r="A1403" s="87">
        <f t="shared" si="28"/>
        <v>0.93055555555555547</v>
      </c>
      <c r="B1403" s="4">
        <v>15</v>
      </c>
      <c r="C1403" s="5">
        <v>1340</v>
      </c>
      <c r="F1403" s="94">
        <v>1339.5006944444301</v>
      </c>
      <c r="G1403" s="4">
        <v>1340</v>
      </c>
      <c r="I1403" s="5"/>
    </row>
    <row r="1404" spans="1:9" x14ac:dyDescent="0.2">
      <c r="A1404" s="87">
        <f t="shared" si="28"/>
        <v>0.93125000000000002</v>
      </c>
      <c r="B1404" s="4">
        <v>15</v>
      </c>
      <c r="C1404" s="5">
        <v>1341</v>
      </c>
      <c r="F1404" s="94">
        <v>1340.5006944444301</v>
      </c>
      <c r="G1404" s="4">
        <v>1341</v>
      </c>
      <c r="I1404" s="5"/>
    </row>
    <row r="1405" spans="1:9" x14ac:dyDescent="0.2">
      <c r="A1405" s="87">
        <f t="shared" si="28"/>
        <v>0.93194444444444446</v>
      </c>
      <c r="B1405" s="4">
        <v>15</v>
      </c>
      <c r="C1405" s="5">
        <v>1342</v>
      </c>
      <c r="F1405" s="94">
        <v>1341.5006944444301</v>
      </c>
      <c r="G1405" s="4">
        <v>1342</v>
      </c>
      <c r="I1405" s="5"/>
    </row>
    <row r="1406" spans="1:9" x14ac:dyDescent="0.2">
      <c r="A1406" s="87">
        <f t="shared" si="28"/>
        <v>0.93263888888888891</v>
      </c>
      <c r="B1406" s="4">
        <v>15</v>
      </c>
      <c r="C1406" s="5">
        <v>1343</v>
      </c>
      <c r="F1406" s="94">
        <v>1342.5006944444301</v>
      </c>
      <c r="G1406" s="4">
        <v>1343</v>
      </c>
      <c r="I1406" s="5"/>
    </row>
    <row r="1407" spans="1:9" x14ac:dyDescent="0.2">
      <c r="A1407" s="87">
        <f t="shared" si="28"/>
        <v>0.93333333333333324</v>
      </c>
      <c r="B1407" s="4">
        <v>15</v>
      </c>
      <c r="C1407" s="5">
        <v>1344</v>
      </c>
      <c r="F1407" s="94">
        <v>1343.5006944444301</v>
      </c>
      <c r="G1407" s="4">
        <v>1344</v>
      </c>
      <c r="I1407" s="5"/>
    </row>
    <row r="1408" spans="1:9" x14ac:dyDescent="0.2">
      <c r="A1408" s="87">
        <f t="shared" si="28"/>
        <v>0.93402777777777779</v>
      </c>
      <c r="B1408" s="4">
        <v>15</v>
      </c>
      <c r="C1408" s="5">
        <v>1345</v>
      </c>
      <c r="F1408" s="94">
        <v>1344.5006944444301</v>
      </c>
      <c r="G1408" s="4">
        <v>1345</v>
      </c>
      <c r="I1408" s="5"/>
    </row>
    <row r="1409" spans="1:9" x14ac:dyDescent="0.2">
      <c r="A1409" s="87">
        <f t="shared" si="28"/>
        <v>0.93472222222222223</v>
      </c>
      <c r="B1409" s="4">
        <v>15</v>
      </c>
      <c r="C1409" s="5">
        <v>1346</v>
      </c>
      <c r="F1409" s="94">
        <v>1345.5006944444301</v>
      </c>
      <c r="G1409" s="4">
        <v>1346</v>
      </c>
      <c r="I1409" s="5"/>
    </row>
    <row r="1410" spans="1:9" x14ac:dyDescent="0.2">
      <c r="A1410" s="87">
        <f t="shared" si="28"/>
        <v>0.93541666666666667</v>
      </c>
      <c r="B1410" s="4">
        <v>15</v>
      </c>
      <c r="C1410" s="5">
        <v>1347</v>
      </c>
      <c r="F1410" s="94">
        <v>1346.5006944444301</v>
      </c>
      <c r="G1410" s="4">
        <v>1347</v>
      </c>
      <c r="I1410" s="5"/>
    </row>
    <row r="1411" spans="1:9" x14ac:dyDescent="0.2">
      <c r="A1411" s="87">
        <f t="shared" si="28"/>
        <v>0.93611111111111101</v>
      </c>
      <c r="B1411" s="4">
        <v>15</v>
      </c>
      <c r="C1411" s="5">
        <v>1348</v>
      </c>
      <c r="F1411" s="94">
        <v>1347.5006944444301</v>
      </c>
      <c r="G1411" s="4">
        <v>1348</v>
      </c>
      <c r="I1411" s="5"/>
    </row>
    <row r="1412" spans="1:9" x14ac:dyDescent="0.2">
      <c r="A1412" s="87">
        <f t="shared" si="28"/>
        <v>0.93680555555555556</v>
      </c>
      <c r="B1412" s="4">
        <v>15</v>
      </c>
      <c r="C1412" s="5">
        <v>1349</v>
      </c>
      <c r="F1412" s="94">
        <v>1348.5006944444301</v>
      </c>
      <c r="G1412" s="4">
        <v>1349</v>
      </c>
      <c r="I1412" s="5"/>
    </row>
    <row r="1413" spans="1:9" x14ac:dyDescent="0.2">
      <c r="A1413" s="87">
        <f t="shared" si="28"/>
        <v>0.9375</v>
      </c>
      <c r="B1413" s="4">
        <v>15</v>
      </c>
      <c r="C1413" s="5">
        <v>1350</v>
      </c>
      <c r="F1413" s="94">
        <v>1349.5006944444301</v>
      </c>
      <c r="G1413" s="4">
        <v>1350</v>
      </c>
      <c r="I1413" s="5"/>
    </row>
    <row r="1414" spans="1:9" x14ac:dyDescent="0.2">
      <c r="A1414" s="87">
        <f t="shared" si="28"/>
        <v>0.93819444444444444</v>
      </c>
      <c r="B1414" s="4">
        <v>15</v>
      </c>
      <c r="C1414" s="5">
        <v>1351</v>
      </c>
      <c r="F1414" s="94">
        <v>1350.5006944444301</v>
      </c>
      <c r="G1414" s="4">
        <v>1351</v>
      </c>
      <c r="I1414" s="5"/>
    </row>
    <row r="1415" spans="1:9" x14ac:dyDescent="0.2">
      <c r="A1415" s="87">
        <f t="shared" si="28"/>
        <v>0.93888888888888899</v>
      </c>
      <c r="B1415" s="4">
        <v>15</v>
      </c>
      <c r="C1415" s="5">
        <v>1352</v>
      </c>
      <c r="F1415" s="94">
        <v>1351.5006944444301</v>
      </c>
      <c r="G1415" s="4">
        <v>1352</v>
      </c>
      <c r="I1415" s="5"/>
    </row>
    <row r="1416" spans="1:9" x14ac:dyDescent="0.2">
      <c r="A1416" s="87">
        <f t="shared" si="28"/>
        <v>0.93958333333333333</v>
      </c>
      <c r="B1416" s="4">
        <v>15</v>
      </c>
      <c r="C1416" s="5">
        <v>1353</v>
      </c>
      <c r="F1416" s="94">
        <v>1352.5006944444301</v>
      </c>
      <c r="G1416" s="4">
        <v>1353</v>
      </c>
      <c r="I1416" s="5"/>
    </row>
    <row r="1417" spans="1:9" x14ac:dyDescent="0.2">
      <c r="A1417" s="87">
        <f t="shared" si="28"/>
        <v>0.94027777777777777</v>
      </c>
      <c r="B1417" s="4">
        <v>15</v>
      </c>
      <c r="C1417" s="5">
        <v>1354</v>
      </c>
      <c r="F1417" s="94">
        <v>1353.5006944444301</v>
      </c>
      <c r="G1417" s="4">
        <v>1354</v>
      </c>
      <c r="I1417" s="5"/>
    </row>
    <row r="1418" spans="1:9" x14ac:dyDescent="0.2">
      <c r="A1418" s="87">
        <f t="shared" si="28"/>
        <v>0.94097222222222221</v>
      </c>
      <c r="B1418" s="4">
        <v>15</v>
      </c>
      <c r="C1418" s="5">
        <v>1355</v>
      </c>
      <c r="F1418" s="94">
        <v>1354.5006944444301</v>
      </c>
      <c r="G1418" s="4">
        <v>1355</v>
      </c>
      <c r="I1418" s="5"/>
    </row>
    <row r="1419" spans="1:9" x14ac:dyDescent="0.2">
      <c r="A1419" s="87">
        <f t="shared" si="28"/>
        <v>0.94166666666666676</v>
      </c>
      <c r="B1419" s="4">
        <v>15</v>
      </c>
      <c r="C1419" s="5">
        <v>1356</v>
      </c>
      <c r="F1419" s="94">
        <v>1355.5006944444301</v>
      </c>
      <c r="G1419" s="4">
        <v>1356</v>
      </c>
      <c r="I1419" s="5"/>
    </row>
    <row r="1420" spans="1:9" x14ac:dyDescent="0.2">
      <c r="A1420" s="87">
        <f t="shared" si="28"/>
        <v>0.94236111111111109</v>
      </c>
      <c r="B1420" s="4">
        <v>15</v>
      </c>
      <c r="C1420" s="5">
        <v>1357</v>
      </c>
      <c r="F1420" s="94">
        <v>1356.5006944444301</v>
      </c>
      <c r="G1420" s="4">
        <v>1357</v>
      </c>
      <c r="I1420" s="5"/>
    </row>
    <row r="1421" spans="1:9" x14ac:dyDescent="0.2">
      <c r="A1421" s="87">
        <f t="shared" si="28"/>
        <v>0.94305555555555554</v>
      </c>
      <c r="B1421" s="4">
        <v>15</v>
      </c>
      <c r="C1421" s="5">
        <v>1358</v>
      </c>
      <c r="F1421" s="94">
        <v>1357.5006944444301</v>
      </c>
      <c r="G1421" s="4">
        <v>1358</v>
      </c>
      <c r="I1421" s="5"/>
    </row>
    <row r="1422" spans="1:9" x14ac:dyDescent="0.2">
      <c r="A1422" s="87">
        <f t="shared" si="28"/>
        <v>0.94374999999999998</v>
      </c>
      <c r="B1422" s="4">
        <v>15</v>
      </c>
      <c r="C1422" s="5">
        <v>1359</v>
      </c>
      <c r="F1422" s="94">
        <v>1358.5006944444301</v>
      </c>
      <c r="G1422" s="4">
        <v>1359</v>
      </c>
      <c r="I1422" s="5"/>
    </row>
    <row r="1423" spans="1:9" x14ac:dyDescent="0.2">
      <c r="A1423" s="87">
        <f t="shared" si="28"/>
        <v>0.94444444444444453</v>
      </c>
      <c r="B1423" s="4">
        <v>15</v>
      </c>
      <c r="C1423" s="5">
        <v>1360</v>
      </c>
      <c r="F1423" s="94">
        <v>1359.5006944444301</v>
      </c>
      <c r="G1423" s="4">
        <v>1360</v>
      </c>
      <c r="I1423" s="5"/>
    </row>
    <row r="1424" spans="1:9" x14ac:dyDescent="0.2">
      <c r="A1424" s="87">
        <f t="shared" si="28"/>
        <v>0.94513888888888886</v>
      </c>
      <c r="B1424" s="4">
        <v>15</v>
      </c>
      <c r="C1424" s="5">
        <v>1361</v>
      </c>
      <c r="F1424" s="94">
        <v>1360.5006944444301</v>
      </c>
      <c r="G1424" s="4">
        <v>1361</v>
      </c>
      <c r="I1424" s="5"/>
    </row>
    <row r="1425" spans="1:9" x14ac:dyDescent="0.2">
      <c r="A1425" s="87">
        <f t="shared" si="28"/>
        <v>0.9458333333333333</v>
      </c>
      <c r="B1425" s="4">
        <v>15</v>
      </c>
      <c r="C1425" s="5">
        <v>1362</v>
      </c>
      <c r="F1425" s="94">
        <v>1361.5006944444301</v>
      </c>
      <c r="G1425" s="4">
        <v>1362</v>
      </c>
      <c r="I1425" s="5"/>
    </row>
    <row r="1426" spans="1:9" x14ac:dyDescent="0.2">
      <c r="A1426" s="87">
        <f t="shared" si="28"/>
        <v>0.94652777777777775</v>
      </c>
      <c r="B1426" s="4">
        <v>15</v>
      </c>
      <c r="C1426" s="5">
        <v>1363</v>
      </c>
      <c r="F1426" s="94">
        <v>1362.5006944444301</v>
      </c>
      <c r="G1426" s="4">
        <v>1363</v>
      </c>
      <c r="I1426" s="5"/>
    </row>
    <row r="1427" spans="1:9" x14ac:dyDescent="0.2">
      <c r="A1427" s="87">
        <f t="shared" si="28"/>
        <v>0.9472222222222223</v>
      </c>
      <c r="B1427" s="4">
        <v>15</v>
      </c>
      <c r="C1427" s="5">
        <v>1364</v>
      </c>
      <c r="F1427" s="94">
        <v>1363.5006944444301</v>
      </c>
      <c r="G1427" s="4">
        <v>1364</v>
      </c>
      <c r="I1427" s="5"/>
    </row>
    <row r="1428" spans="1:9" x14ac:dyDescent="0.2">
      <c r="A1428" s="87">
        <f t="shared" si="28"/>
        <v>0.94791666666666663</v>
      </c>
      <c r="B1428" s="4">
        <v>15</v>
      </c>
      <c r="C1428" s="5">
        <v>1365</v>
      </c>
      <c r="F1428" s="94">
        <v>1364.5006944444301</v>
      </c>
      <c r="G1428" s="4">
        <v>1365</v>
      </c>
      <c r="I1428" s="5"/>
    </row>
    <row r="1429" spans="1:9" x14ac:dyDescent="0.2">
      <c r="A1429" s="87">
        <f t="shared" si="28"/>
        <v>0.94861111111111107</v>
      </c>
      <c r="B1429" s="4">
        <v>15</v>
      </c>
      <c r="C1429" s="5">
        <v>1366</v>
      </c>
      <c r="F1429" s="94">
        <v>1365.5006944444301</v>
      </c>
      <c r="G1429" s="4">
        <v>1366</v>
      </c>
      <c r="I1429" s="5"/>
    </row>
    <row r="1430" spans="1:9" x14ac:dyDescent="0.2">
      <c r="A1430" s="87">
        <f t="shared" si="28"/>
        <v>0.94930555555555562</v>
      </c>
      <c r="B1430" s="4">
        <v>15</v>
      </c>
      <c r="C1430" s="5">
        <v>1367</v>
      </c>
      <c r="F1430" s="94">
        <v>1366.5006944444301</v>
      </c>
      <c r="G1430" s="4">
        <v>1367</v>
      </c>
      <c r="I1430" s="5"/>
    </row>
    <row r="1431" spans="1:9" x14ac:dyDescent="0.2">
      <c r="A1431" s="87">
        <f t="shared" si="28"/>
        <v>0.95000000000000007</v>
      </c>
      <c r="B1431" s="4">
        <v>15</v>
      </c>
      <c r="C1431" s="5">
        <v>1368</v>
      </c>
      <c r="F1431" s="94">
        <v>1367.5006944444301</v>
      </c>
      <c r="G1431" s="4">
        <v>1368</v>
      </c>
      <c r="I1431" s="5"/>
    </row>
    <row r="1432" spans="1:9" x14ac:dyDescent="0.2">
      <c r="A1432" s="87">
        <f t="shared" ref="A1432:A1495" si="29">C1432/60/24</f>
        <v>0.9506944444444444</v>
      </c>
      <c r="B1432" s="4">
        <v>15</v>
      </c>
      <c r="C1432" s="5">
        <v>1369</v>
      </c>
      <c r="F1432" s="94">
        <v>1368.5006944444301</v>
      </c>
      <c r="G1432" s="4">
        <v>1369</v>
      </c>
      <c r="I1432" s="5"/>
    </row>
    <row r="1433" spans="1:9" x14ac:dyDescent="0.2">
      <c r="A1433" s="87">
        <f t="shared" si="29"/>
        <v>0.95138888888888884</v>
      </c>
      <c r="B1433" s="4">
        <v>15</v>
      </c>
      <c r="C1433" s="5">
        <v>1370</v>
      </c>
      <c r="F1433" s="94">
        <v>1369.5006944444301</v>
      </c>
      <c r="G1433" s="4">
        <v>1370</v>
      </c>
      <c r="I1433" s="5"/>
    </row>
    <row r="1434" spans="1:9" x14ac:dyDescent="0.2">
      <c r="A1434" s="87">
        <f t="shared" si="29"/>
        <v>0.95208333333333339</v>
      </c>
      <c r="B1434" s="4">
        <v>15</v>
      </c>
      <c r="C1434" s="5">
        <v>1371</v>
      </c>
      <c r="F1434" s="94">
        <v>1370.5006944444301</v>
      </c>
      <c r="G1434" s="4">
        <v>1371</v>
      </c>
      <c r="I1434" s="5"/>
    </row>
    <row r="1435" spans="1:9" x14ac:dyDescent="0.2">
      <c r="A1435" s="87">
        <f t="shared" si="29"/>
        <v>0.95277777777777783</v>
      </c>
      <c r="B1435" s="4">
        <v>15</v>
      </c>
      <c r="C1435" s="5">
        <v>1372</v>
      </c>
      <c r="F1435" s="94">
        <v>1371.5006944444301</v>
      </c>
      <c r="G1435" s="4">
        <v>1372</v>
      </c>
      <c r="I1435" s="5"/>
    </row>
    <row r="1436" spans="1:9" x14ac:dyDescent="0.2">
      <c r="A1436" s="87">
        <f t="shared" si="29"/>
        <v>0.95347222222222217</v>
      </c>
      <c r="B1436" s="4">
        <v>15</v>
      </c>
      <c r="C1436" s="5">
        <v>1373</v>
      </c>
      <c r="F1436" s="94">
        <v>1372.5006944444301</v>
      </c>
      <c r="G1436" s="4">
        <v>1373</v>
      </c>
      <c r="I1436" s="5"/>
    </row>
    <row r="1437" spans="1:9" x14ac:dyDescent="0.2">
      <c r="A1437" s="87">
        <f t="shared" si="29"/>
        <v>0.95416666666666661</v>
      </c>
      <c r="B1437" s="4">
        <v>15</v>
      </c>
      <c r="C1437" s="5">
        <v>1374</v>
      </c>
      <c r="F1437" s="94">
        <v>1373.5006944444301</v>
      </c>
      <c r="G1437" s="4">
        <v>1374</v>
      </c>
      <c r="I1437" s="5"/>
    </row>
    <row r="1438" spans="1:9" x14ac:dyDescent="0.2">
      <c r="A1438" s="87">
        <f t="shared" si="29"/>
        <v>0.95486111111111116</v>
      </c>
      <c r="B1438" s="4">
        <v>15</v>
      </c>
      <c r="C1438" s="5">
        <v>1375</v>
      </c>
      <c r="F1438" s="94">
        <v>1374.5006944444301</v>
      </c>
      <c r="G1438" s="4">
        <v>1375</v>
      </c>
      <c r="I1438" s="5"/>
    </row>
    <row r="1439" spans="1:9" x14ac:dyDescent="0.2">
      <c r="A1439" s="87">
        <f t="shared" si="29"/>
        <v>0.9555555555555556</v>
      </c>
      <c r="B1439" s="4">
        <v>15</v>
      </c>
      <c r="C1439" s="5">
        <v>1376</v>
      </c>
      <c r="F1439" s="94">
        <v>1375.5006944444301</v>
      </c>
      <c r="G1439" s="4">
        <v>1376</v>
      </c>
      <c r="I1439" s="5"/>
    </row>
    <row r="1440" spans="1:9" x14ac:dyDescent="0.2">
      <c r="A1440" s="87">
        <f t="shared" si="29"/>
        <v>0.95624999999999993</v>
      </c>
      <c r="B1440" s="4">
        <v>15</v>
      </c>
      <c r="C1440" s="5">
        <v>1377</v>
      </c>
      <c r="F1440" s="94">
        <v>1376.5006944444301</v>
      </c>
      <c r="G1440" s="4">
        <v>1377</v>
      </c>
      <c r="I1440" s="5"/>
    </row>
    <row r="1441" spans="1:9" x14ac:dyDescent="0.2">
      <c r="A1441" s="87">
        <f t="shared" si="29"/>
        <v>0.95694444444444438</v>
      </c>
      <c r="B1441" s="4">
        <v>15</v>
      </c>
      <c r="C1441" s="5">
        <v>1378</v>
      </c>
      <c r="F1441" s="94">
        <v>1377.5006944444301</v>
      </c>
      <c r="G1441" s="4">
        <v>1378</v>
      </c>
      <c r="I1441" s="5"/>
    </row>
    <row r="1442" spans="1:9" x14ac:dyDescent="0.2">
      <c r="A1442" s="87">
        <f t="shared" si="29"/>
        <v>0.95763888888888893</v>
      </c>
      <c r="B1442" s="4">
        <v>15</v>
      </c>
      <c r="C1442" s="5">
        <v>1379</v>
      </c>
      <c r="F1442" s="94">
        <v>1378.5006944444301</v>
      </c>
      <c r="G1442" s="4">
        <v>1379</v>
      </c>
      <c r="I1442" s="5"/>
    </row>
    <row r="1443" spans="1:9" x14ac:dyDescent="0.2">
      <c r="A1443" s="87">
        <f t="shared" si="29"/>
        <v>0.95833333333333337</v>
      </c>
      <c r="B1443" s="4">
        <v>15</v>
      </c>
      <c r="C1443" s="5">
        <v>1380</v>
      </c>
      <c r="F1443" s="94">
        <v>1379.5006944444301</v>
      </c>
      <c r="G1443" s="4">
        <v>1380</v>
      </c>
      <c r="I1443" s="5"/>
    </row>
    <row r="1444" spans="1:9" x14ac:dyDescent="0.2">
      <c r="A1444" s="87">
        <f t="shared" si="29"/>
        <v>0.9590277777777777</v>
      </c>
      <c r="B1444" s="4">
        <v>15</v>
      </c>
      <c r="C1444" s="5">
        <v>1381</v>
      </c>
      <c r="F1444" s="94">
        <v>1380.5006944444301</v>
      </c>
      <c r="G1444" s="4">
        <v>1381</v>
      </c>
      <c r="I1444" s="5"/>
    </row>
    <row r="1445" spans="1:9" x14ac:dyDescent="0.2">
      <c r="A1445" s="87">
        <f t="shared" si="29"/>
        <v>0.95972222222222225</v>
      </c>
      <c r="B1445" s="4">
        <v>15</v>
      </c>
      <c r="C1445" s="5">
        <v>1382</v>
      </c>
      <c r="F1445" s="94">
        <v>1381.5006944444301</v>
      </c>
      <c r="G1445" s="4">
        <v>1382</v>
      </c>
      <c r="I1445" s="5"/>
    </row>
    <row r="1446" spans="1:9" x14ac:dyDescent="0.2">
      <c r="A1446" s="87">
        <f t="shared" si="29"/>
        <v>0.9604166666666667</v>
      </c>
      <c r="B1446" s="4">
        <v>15</v>
      </c>
      <c r="C1446" s="5">
        <v>1383</v>
      </c>
      <c r="F1446" s="94">
        <v>1382.5006944444301</v>
      </c>
      <c r="G1446" s="4">
        <v>1383</v>
      </c>
      <c r="I1446" s="5"/>
    </row>
    <row r="1447" spans="1:9" x14ac:dyDescent="0.2">
      <c r="A1447" s="87">
        <f t="shared" si="29"/>
        <v>0.96111111111111114</v>
      </c>
      <c r="B1447" s="4">
        <v>15</v>
      </c>
      <c r="C1447" s="5">
        <v>1384</v>
      </c>
      <c r="F1447" s="94">
        <v>1383.5006944444301</v>
      </c>
      <c r="G1447" s="4">
        <v>1384</v>
      </c>
      <c r="I1447" s="5"/>
    </row>
    <row r="1448" spans="1:9" x14ac:dyDescent="0.2">
      <c r="A1448" s="87">
        <f t="shared" si="29"/>
        <v>0.96180555555555547</v>
      </c>
      <c r="B1448" s="4">
        <v>15</v>
      </c>
      <c r="C1448" s="5">
        <v>1385</v>
      </c>
      <c r="F1448" s="94">
        <v>1384.5006944444301</v>
      </c>
      <c r="G1448" s="4">
        <v>1385</v>
      </c>
      <c r="I1448" s="5"/>
    </row>
    <row r="1449" spans="1:9" x14ac:dyDescent="0.2">
      <c r="A1449" s="87">
        <f t="shared" si="29"/>
        <v>0.96250000000000002</v>
      </c>
      <c r="B1449" s="4">
        <v>15</v>
      </c>
      <c r="C1449" s="5">
        <v>1386</v>
      </c>
      <c r="F1449" s="94">
        <v>1385.5006944444301</v>
      </c>
      <c r="G1449" s="4">
        <v>1386</v>
      </c>
      <c r="I1449" s="5"/>
    </row>
    <row r="1450" spans="1:9" x14ac:dyDescent="0.2">
      <c r="A1450" s="87">
        <f t="shared" si="29"/>
        <v>0.96319444444444446</v>
      </c>
      <c r="B1450" s="4">
        <v>15</v>
      </c>
      <c r="C1450" s="5">
        <v>1387</v>
      </c>
      <c r="F1450" s="94">
        <v>1386.5006944444301</v>
      </c>
      <c r="G1450" s="4">
        <v>1387</v>
      </c>
      <c r="I1450" s="5"/>
    </row>
    <row r="1451" spans="1:9" x14ac:dyDescent="0.2">
      <c r="A1451" s="87">
        <f t="shared" si="29"/>
        <v>0.96388888888888891</v>
      </c>
      <c r="B1451" s="4">
        <v>15</v>
      </c>
      <c r="C1451" s="5">
        <v>1388</v>
      </c>
      <c r="F1451" s="94">
        <v>1387.5006944444301</v>
      </c>
      <c r="G1451" s="4">
        <v>1388</v>
      </c>
      <c r="I1451" s="5"/>
    </row>
    <row r="1452" spans="1:9" x14ac:dyDescent="0.2">
      <c r="A1452" s="87">
        <f t="shared" si="29"/>
        <v>0.96458333333333324</v>
      </c>
      <c r="B1452" s="4">
        <v>15</v>
      </c>
      <c r="C1452" s="5">
        <v>1389</v>
      </c>
      <c r="F1452" s="94">
        <v>1388.5006944444301</v>
      </c>
      <c r="G1452" s="4">
        <v>1389</v>
      </c>
      <c r="I1452" s="5"/>
    </row>
    <row r="1453" spans="1:9" x14ac:dyDescent="0.2">
      <c r="A1453" s="87">
        <f t="shared" si="29"/>
        <v>0.96527777777777779</v>
      </c>
      <c r="B1453" s="4">
        <v>15</v>
      </c>
      <c r="C1453" s="5">
        <v>1390</v>
      </c>
      <c r="F1453" s="94">
        <v>1389.5006944444301</v>
      </c>
      <c r="G1453" s="4">
        <v>1390</v>
      </c>
      <c r="I1453" s="5"/>
    </row>
    <row r="1454" spans="1:9" x14ac:dyDescent="0.2">
      <c r="A1454" s="87">
        <f t="shared" si="29"/>
        <v>0.96597222222222223</v>
      </c>
      <c r="B1454" s="4">
        <v>15</v>
      </c>
      <c r="C1454" s="5">
        <v>1391</v>
      </c>
      <c r="F1454" s="94">
        <v>1390.5006944444301</v>
      </c>
      <c r="G1454" s="4">
        <v>1391</v>
      </c>
      <c r="I1454" s="5"/>
    </row>
    <row r="1455" spans="1:9" x14ac:dyDescent="0.2">
      <c r="A1455" s="87">
        <f t="shared" si="29"/>
        <v>0.96666666666666667</v>
      </c>
      <c r="B1455" s="4">
        <v>15</v>
      </c>
      <c r="C1455" s="5">
        <v>1392</v>
      </c>
      <c r="F1455" s="94">
        <v>1391.5006944444301</v>
      </c>
      <c r="G1455" s="4">
        <v>1392</v>
      </c>
      <c r="I1455" s="5"/>
    </row>
    <row r="1456" spans="1:9" x14ac:dyDescent="0.2">
      <c r="A1456" s="87">
        <f t="shared" si="29"/>
        <v>0.96736111111111101</v>
      </c>
      <c r="B1456" s="4">
        <v>15</v>
      </c>
      <c r="C1456" s="5">
        <v>1393</v>
      </c>
      <c r="F1456" s="94">
        <v>1392.5006944444301</v>
      </c>
      <c r="G1456" s="4">
        <v>1393</v>
      </c>
      <c r="I1456" s="5"/>
    </row>
    <row r="1457" spans="1:9" x14ac:dyDescent="0.2">
      <c r="A1457" s="87">
        <f t="shared" si="29"/>
        <v>0.96805555555555556</v>
      </c>
      <c r="B1457" s="4">
        <v>15</v>
      </c>
      <c r="C1457" s="5">
        <v>1394</v>
      </c>
      <c r="F1457" s="94">
        <v>1393.5006944444301</v>
      </c>
      <c r="G1457" s="4">
        <v>1394</v>
      </c>
      <c r="I1457" s="5"/>
    </row>
    <row r="1458" spans="1:9" x14ac:dyDescent="0.2">
      <c r="A1458" s="87">
        <f t="shared" si="29"/>
        <v>0.96875</v>
      </c>
      <c r="B1458" s="4">
        <v>15</v>
      </c>
      <c r="C1458" s="5">
        <v>1395</v>
      </c>
      <c r="F1458" s="94">
        <v>1394.5006944444301</v>
      </c>
      <c r="G1458" s="4">
        <v>1395</v>
      </c>
      <c r="I1458" s="5"/>
    </row>
    <row r="1459" spans="1:9" x14ac:dyDescent="0.2">
      <c r="A1459" s="87">
        <f t="shared" si="29"/>
        <v>0.96944444444444444</v>
      </c>
      <c r="B1459" s="4">
        <v>15</v>
      </c>
      <c r="C1459" s="5">
        <v>1396</v>
      </c>
      <c r="F1459" s="94">
        <v>1395.5006944444301</v>
      </c>
      <c r="G1459" s="4">
        <v>1396</v>
      </c>
      <c r="I1459" s="5"/>
    </row>
    <row r="1460" spans="1:9" x14ac:dyDescent="0.2">
      <c r="A1460" s="87">
        <f t="shared" si="29"/>
        <v>0.97013888888888899</v>
      </c>
      <c r="B1460" s="4">
        <v>15</v>
      </c>
      <c r="C1460" s="5">
        <v>1397</v>
      </c>
      <c r="F1460" s="94">
        <v>1396.5006944444301</v>
      </c>
      <c r="G1460" s="4">
        <v>1397</v>
      </c>
      <c r="I1460" s="5"/>
    </row>
    <row r="1461" spans="1:9" x14ac:dyDescent="0.2">
      <c r="A1461" s="87">
        <f t="shared" si="29"/>
        <v>0.97083333333333333</v>
      </c>
      <c r="B1461" s="4">
        <v>15</v>
      </c>
      <c r="C1461" s="5">
        <v>1398</v>
      </c>
      <c r="F1461" s="94">
        <v>1397.5006944444301</v>
      </c>
      <c r="G1461" s="4">
        <v>1398</v>
      </c>
      <c r="I1461" s="5"/>
    </row>
    <row r="1462" spans="1:9" x14ac:dyDescent="0.2">
      <c r="A1462" s="87">
        <f t="shared" si="29"/>
        <v>0.97152777777777777</v>
      </c>
      <c r="B1462" s="4">
        <v>15</v>
      </c>
      <c r="C1462" s="5">
        <v>1399</v>
      </c>
      <c r="F1462" s="94">
        <v>1398.5006944444301</v>
      </c>
      <c r="G1462" s="4">
        <v>1399</v>
      </c>
      <c r="I1462" s="5"/>
    </row>
    <row r="1463" spans="1:9" x14ac:dyDescent="0.2">
      <c r="A1463" s="87">
        <f t="shared" si="29"/>
        <v>0.97222222222222221</v>
      </c>
      <c r="B1463" s="4">
        <v>15</v>
      </c>
      <c r="C1463" s="5">
        <v>1400</v>
      </c>
      <c r="F1463" s="94">
        <v>1399.5006944444301</v>
      </c>
      <c r="G1463" s="4">
        <v>1400</v>
      </c>
      <c r="I1463" s="5"/>
    </row>
    <row r="1464" spans="1:9" x14ac:dyDescent="0.2">
      <c r="A1464" s="87">
        <f t="shared" si="29"/>
        <v>0.97291666666666676</v>
      </c>
      <c r="B1464" s="4">
        <v>15</v>
      </c>
      <c r="C1464" s="5">
        <v>1401</v>
      </c>
      <c r="F1464" s="94">
        <v>1400.5006944444301</v>
      </c>
      <c r="G1464" s="4">
        <v>1401</v>
      </c>
      <c r="I1464" s="5"/>
    </row>
    <row r="1465" spans="1:9" x14ac:dyDescent="0.2">
      <c r="A1465" s="87">
        <f t="shared" si="29"/>
        <v>0.97361111111111109</v>
      </c>
      <c r="B1465" s="4">
        <v>15</v>
      </c>
      <c r="C1465" s="5">
        <v>1402</v>
      </c>
      <c r="F1465" s="94">
        <v>1401.5006944444301</v>
      </c>
      <c r="G1465" s="4">
        <v>1402</v>
      </c>
      <c r="I1465" s="5"/>
    </row>
    <row r="1466" spans="1:9" x14ac:dyDescent="0.2">
      <c r="A1466" s="87">
        <f t="shared" si="29"/>
        <v>0.97430555555555554</v>
      </c>
      <c r="B1466" s="4">
        <v>15</v>
      </c>
      <c r="C1466" s="5">
        <v>1403</v>
      </c>
      <c r="F1466" s="94">
        <v>1402.5006944444301</v>
      </c>
      <c r="G1466" s="4">
        <v>1403</v>
      </c>
      <c r="I1466" s="5"/>
    </row>
    <row r="1467" spans="1:9" x14ac:dyDescent="0.2">
      <c r="A1467" s="87">
        <f t="shared" si="29"/>
        <v>0.97499999999999998</v>
      </c>
      <c r="B1467" s="4">
        <v>15</v>
      </c>
      <c r="C1467" s="5">
        <v>1404</v>
      </c>
      <c r="F1467" s="94">
        <v>1403.5006944444301</v>
      </c>
      <c r="G1467" s="4">
        <v>1404</v>
      </c>
      <c r="I1467" s="5"/>
    </row>
    <row r="1468" spans="1:9" x14ac:dyDescent="0.2">
      <c r="A1468" s="87">
        <f t="shared" si="29"/>
        <v>0.97569444444444453</v>
      </c>
      <c r="B1468" s="4">
        <v>15</v>
      </c>
      <c r="C1468" s="5">
        <v>1405</v>
      </c>
      <c r="F1468" s="94">
        <v>1404.5006944444301</v>
      </c>
      <c r="G1468" s="4">
        <v>1405</v>
      </c>
      <c r="I1468" s="5"/>
    </row>
    <row r="1469" spans="1:9" x14ac:dyDescent="0.2">
      <c r="A1469" s="87">
        <f t="shared" si="29"/>
        <v>0.97638888888888886</v>
      </c>
      <c r="B1469" s="4">
        <v>15</v>
      </c>
      <c r="C1469" s="5">
        <v>1406</v>
      </c>
      <c r="F1469" s="94">
        <v>1405.5006944444301</v>
      </c>
      <c r="G1469" s="4">
        <v>1406</v>
      </c>
      <c r="I1469" s="5"/>
    </row>
    <row r="1470" spans="1:9" x14ac:dyDescent="0.2">
      <c r="A1470" s="87">
        <f t="shared" si="29"/>
        <v>0.9770833333333333</v>
      </c>
      <c r="B1470" s="4">
        <v>15</v>
      </c>
      <c r="C1470" s="5">
        <v>1407</v>
      </c>
      <c r="F1470" s="94">
        <v>1406.5006944444301</v>
      </c>
      <c r="G1470" s="4">
        <v>1407</v>
      </c>
      <c r="I1470" s="5"/>
    </row>
    <row r="1471" spans="1:9" x14ac:dyDescent="0.2">
      <c r="A1471" s="87">
        <f t="shared" si="29"/>
        <v>0.97777777777777775</v>
      </c>
      <c r="B1471" s="4">
        <v>15</v>
      </c>
      <c r="C1471" s="5">
        <v>1408</v>
      </c>
      <c r="F1471" s="94">
        <v>1407.5006944444301</v>
      </c>
      <c r="G1471" s="4">
        <v>1408</v>
      </c>
      <c r="I1471" s="5"/>
    </row>
    <row r="1472" spans="1:9" x14ac:dyDescent="0.2">
      <c r="A1472" s="87">
        <f t="shared" si="29"/>
        <v>0.9784722222222223</v>
      </c>
      <c r="B1472" s="4">
        <v>15</v>
      </c>
      <c r="C1472" s="5">
        <v>1409</v>
      </c>
      <c r="F1472" s="94">
        <v>1408.5006944444301</v>
      </c>
      <c r="G1472" s="4">
        <v>1409</v>
      </c>
      <c r="I1472" s="5"/>
    </row>
    <row r="1473" spans="1:9" x14ac:dyDescent="0.2">
      <c r="A1473" s="87">
        <f t="shared" si="29"/>
        <v>0.97916666666666663</v>
      </c>
      <c r="B1473" s="4">
        <v>15</v>
      </c>
      <c r="C1473" s="5">
        <v>1410</v>
      </c>
      <c r="F1473" s="94">
        <v>1409.5006944444301</v>
      </c>
      <c r="G1473" s="4">
        <v>1410</v>
      </c>
      <c r="I1473" s="5"/>
    </row>
    <row r="1474" spans="1:9" x14ac:dyDescent="0.2">
      <c r="A1474" s="87">
        <f t="shared" si="29"/>
        <v>0.97986111111111107</v>
      </c>
      <c r="B1474" s="4">
        <v>15</v>
      </c>
      <c r="C1474" s="5">
        <v>1411</v>
      </c>
      <c r="F1474" s="94">
        <v>1410.5006944444301</v>
      </c>
      <c r="G1474" s="4">
        <v>1411</v>
      </c>
      <c r="I1474" s="5"/>
    </row>
    <row r="1475" spans="1:9" x14ac:dyDescent="0.2">
      <c r="A1475" s="87">
        <f t="shared" si="29"/>
        <v>0.98055555555555562</v>
      </c>
      <c r="B1475" s="4">
        <v>15</v>
      </c>
      <c r="C1475" s="5">
        <v>1412</v>
      </c>
      <c r="F1475" s="94">
        <v>1411.5006944444301</v>
      </c>
      <c r="G1475" s="4">
        <v>1412</v>
      </c>
      <c r="I1475" s="5"/>
    </row>
    <row r="1476" spans="1:9" x14ac:dyDescent="0.2">
      <c r="A1476" s="87">
        <f t="shared" si="29"/>
        <v>0.98125000000000007</v>
      </c>
      <c r="B1476" s="4">
        <v>15</v>
      </c>
      <c r="C1476" s="5">
        <v>1413</v>
      </c>
      <c r="F1476" s="94">
        <v>1412.5006944444301</v>
      </c>
      <c r="G1476" s="4">
        <v>1413</v>
      </c>
      <c r="I1476" s="5"/>
    </row>
    <row r="1477" spans="1:9" x14ac:dyDescent="0.2">
      <c r="A1477" s="87">
        <f t="shared" si="29"/>
        <v>0.9819444444444444</v>
      </c>
      <c r="B1477" s="4">
        <v>15</v>
      </c>
      <c r="C1477" s="5">
        <v>1414</v>
      </c>
      <c r="F1477" s="94">
        <v>1413.5006944444301</v>
      </c>
      <c r="G1477" s="4">
        <v>1414</v>
      </c>
      <c r="I1477" s="5"/>
    </row>
    <row r="1478" spans="1:9" x14ac:dyDescent="0.2">
      <c r="A1478" s="87">
        <f t="shared" si="29"/>
        <v>0.98263888888888884</v>
      </c>
      <c r="B1478" s="4">
        <v>15</v>
      </c>
      <c r="C1478" s="5">
        <v>1415</v>
      </c>
      <c r="F1478" s="94">
        <v>1414.5006944444301</v>
      </c>
      <c r="G1478" s="4">
        <v>1415</v>
      </c>
      <c r="I1478" s="5"/>
    </row>
    <row r="1479" spans="1:9" x14ac:dyDescent="0.2">
      <c r="A1479" s="87">
        <f t="shared" si="29"/>
        <v>0.98333333333333339</v>
      </c>
      <c r="B1479" s="4">
        <v>15</v>
      </c>
      <c r="C1479" s="5">
        <v>1416</v>
      </c>
      <c r="F1479" s="94">
        <v>1415.5006944444301</v>
      </c>
      <c r="G1479" s="4">
        <v>1416</v>
      </c>
      <c r="I1479" s="5"/>
    </row>
    <row r="1480" spans="1:9" x14ac:dyDescent="0.2">
      <c r="A1480" s="87">
        <f t="shared" si="29"/>
        <v>0.98402777777777783</v>
      </c>
      <c r="B1480" s="4">
        <v>15</v>
      </c>
      <c r="C1480" s="5">
        <v>1417</v>
      </c>
      <c r="F1480" s="94">
        <v>1416.5006944444301</v>
      </c>
      <c r="G1480" s="4">
        <v>1417</v>
      </c>
      <c r="I1480" s="5"/>
    </row>
    <row r="1481" spans="1:9" x14ac:dyDescent="0.2">
      <c r="A1481" s="87">
        <f t="shared" si="29"/>
        <v>0.98472222222222217</v>
      </c>
      <c r="B1481" s="4">
        <v>15</v>
      </c>
      <c r="C1481" s="5">
        <v>1418</v>
      </c>
      <c r="F1481" s="94">
        <v>1417.5006944444301</v>
      </c>
      <c r="G1481" s="4">
        <v>1418</v>
      </c>
      <c r="I1481" s="5"/>
    </row>
    <row r="1482" spans="1:9" x14ac:dyDescent="0.2">
      <c r="A1482" s="87">
        <f t="shared" si="29"/>
        <v>0.98541666666666661</v>
      </c>
      <c r="B1482" s="4">
        <v>15</v>
      </c>
      <c r="C1482" s="5">
        <v>1419</v>
      </c>
      <c r="F1482" s="94">
        <v>1418.5006944444301</v>
      </c>
      <c r="G1482" s="4">
        <v>1419</v>
      </c>
      <c r="I1482" s="5"/>
    </row>
    <row r="1483" spans="1:9" x14ac:dyDescent="0.2">
      <c r="A1483" s="87">
        <f t="shared" si="29"/>
        <v>0.98611111111111116</v>
      </c>
      <c r="B1483" s="4">
        <v>15</v>
      </c>
      <c r="C1483" s="5">
        <v>1420</v>
      </c>
      <c r="F1483" s="94">
        <v>1419.5006944444301</v>
      </c>
      <c r="G1483" s="4">
        <v>1420</v>
      </c>
      <c r="I1483" s="5"/>
    </row>
    <row r="1484" spans="1:9" x14ac:dyDescent="0.2">
      <c r="A1484" s="87">
        <f t="shared" si="29"/>
        <v>0.9868055555555556</v>
      </c>
      <c r="B1484" s="4">
        <v>15</v>
      </c>
      <c r="C1484" s="5">
        <v>1421</v>
      </c>
      <c r="F1484" s="94">
        <v>1420.5006944444301</v>
      </c>
      <c r="G1484" s="4">
        <v>1421</v>
      </c>
      <c r="I1484" s="5"/>
    </row>
    <row r="1485" spans="1:9" x14ac:dyDescent="0.2">
      <c r="A1485" s="87">
        <f t="shared" si="29"/>
        <v>0.98749999999999993</v>
      </c>
      <c r="B1485" s="4">
        <v>15</v>
      </c>
      <c r="C1485" s="5">
        <v>1422</v>
      </c>
      <c r="F1485" s="94">
        <v>1421.5006944444301</v>
      </c>
      <c r="G1485" s="4">
        <v>1422</v>
      </c>
      <c r="I1485" s="5"/>
    </row>
    <row r="1486" spans="1:9" x14ac:dyDescent="0.2">
      <c r="A1486" s="87">
        <f t="shared" si="29"/>
        <v>0.98819444444444438</v>
      </c>
      <c r="B1486" s="4">
        <v>15</v>
      </c>
      <c r="C1486" s="5">
        <v>1423</v>
      </c>
      <c r="F1486" s="94">
        <v>1422.5006944444301</v>
      </c>
      <c r="G1486" s="4">
        <v>1423</v>
      </c>
      <c r="I1486" s="5"/>
    </row>
    <row r="1487" spans="1:9" x14ac:dyDescent="0.2">
      <c r="A1487" s="87">
        <f t="shared" si="29"/>
        <v>0.98888888888888893</v>
      </c>
      <c r="B1487" s="4">
        <v>15</v>
      </c>
      <c r="C1487" s="5">
        <v>1424</v>
      </c>
      <c r="F1487" s="94">
        <v>1423.5006944444301</v>
      </c>
      <c r="G1487" s="4">
        <v>1424</v>
      </c>
      <c r="I1487" s="5"/>
    </row>
    <row r="1488" spans="1:9" x14ac:dyDescent="0.2">
      <c r="A1488" s="87">
        <f t="shared" si="29"/>
        <v>0.98958333333333337</v>
      </c>
      <c r="B1488" s="4">
        <v>15</v>
      </c>
      <c r="C1488" s="5">
        <v>1425</v>
      </c>
      <c r="F1488" s="94">
        <v>1424.5006944444301</v>
      </c>
      <c r="G1488" s="4">
        <v>1425</v>
      </c>
      <c r="I1488" s="5"/>
    </row>
    <row r="1489" spans="1:9" x14ac:dyDescent="0.2">
      <c r="A1489" s="87">
        <f t="shared" si="29"/>
        <v>0.9902777777777777</v>
      </c>
      <c r="B1489" s="4">
        <v>15</v>
      </c>
      <c r="C1489" s="5">
        <v>1426</v>
      </c>
      <c r="F1489" s="94">
        <v>1425.5006944444301</v>
      </c>
      <c r="G1489" s="4">
        <v>1426</v>
      </c>
      <c r="I1489" s="5"/>
    </row>
    <row r="1490" spans="1:9" x14ac:dyDescent="0.2">
      <c r="A1490" s="87">
        <f t="shared" si="29"/>
        <v>0.99097222222222225</v>
      </c>
      <c r="B1490" s="4">
        <v>15</v>
      </c>
      <c r="C1490" s="5">
        <v>1427</v>
      </c>
      <c r="F1490" s="94">
        <v>1426.5006944444301</v>
      </c>
      <c r="G1490" s="4">
        <v>1427</v>
      </c>
      <c r="I1490" s="5"/>
    </row>
    <row r="1491" spans="1:9" x14ac:dyDescent="0.2">
      <c r="A1491" s="87">
        <f t="shared" si="29"/>
        <v>0.9916666666666667</v>
      </c>
      <c r="B1491" s="4">
        <v>15</v>
      </c>
      <c r="C1491" s="5">
        <v>1428</v>
      </c>
      <c r="F1491" s="94">
        <v>1427.5006944444301</v>
      </c>
      <c r="G1491" s="4">
        <v>1428</v>
      </c>
      <c r="I1491" s="5"/>
    </row>
    <row r="1492" spans="1:9" x14ac:dyDescent="0.2">
      <c r="A1492" s="87">
        <f t="shared" si="29"/>
        <v>0.99236111111111114</v>
      </c>
      <c r="B1492" s="4">
        <v>15</v>
      </c>
      <c r="C1492" s="5">
        <v>1429</v>
      </c>
      <c r="F1492" s="94">
        <v>1428.5006944444301</v>
      </c>
      <c r="G1492" s="4">
        <v>1429</v>
      </c>
      <c r="I1492" s="5"/>
    </row>
    <row r="1493" spans="1:9" x14ac:dyDescent="0.2">
      <c r="A1493" s="87">
        <f t="shared" si="29"/>
        <v>0.99305555555555547</v>
      </c>
      <c r="B1493" s="4">
        <v>15</v>
      </c>
      <c r="C1493" s="5">
        <v>1430</v>
      </c>
      <c r="F1493" s="94">
        <v>1429.5006944444301</v>
      </c>
      <c r="G1493" s="4">
        <v>1430</v>
      </c>
      <c r="I1493" s="5"/>
    </row>
    <row r="1494" spans="1:9" x14ac:dyDescent="0.2">
      <c r="A1494" s="87">
        <f t="shared" si="29"/>
        <v>0.99375000000000002</v>
      </c>
      <c r="B1494" s="4">
        <v>15</v>
      </c>
      <c r="C1494" s="5">
        <v>1431</v>
      </c>
      <c r="F1494" s="94">
        <v>1430.5006944444301</v>
      </c>
      <c r="G1494" s="4">
        <v>1431</v>
      </c>
      <c r="I1494" s="5"/>
    </row>
    <row r="1495" spans="1:9" x14ac:dyDescent="0.2">
      <c r="A1495" s="87">
        <f t="shared" si="29"/>
        <v>0.99444444444444446</v>
      </c>
      <c r="B1495" s="4">
        <v>15</v>
      </c>
      <c r="C1495" s="5">
        <v>1432</v>
      </c>
      <c r="F1495" s="94">
        <v>1431.5006944444301</v>
      </c>
      <c r="G1495" s="4">
        <v>1432</v>
      </c>
      <c r="I1495" s="5"/>
    </row>
    <row r="1496" spans="1:9" x14ac:dyDescent="0.2">
      <c r="A1496" s="87">
        <f t="shared" ref="A1496:A1502" si="30">C1496/60/24</f>
        <v>0.99513888888888891</v>
      </c>
      <c r="B1496" s="4">
        <v>15</v>
      </c>
      <c r="C1496" s="5">
        <v>1433</v>
      </c>
      <c r="F1496" s="94">
        <v>1432.5006944444301</v>
      </c>
      <c r="G1496" s="4">
        <v>1433</v>
      </c>
      <c r="I1496" s="5"/>
    </row>
    <row r="1497" spans="1:9" x14ac:dyDescent="0.2">
      <c r="A1497" s="87">
        <f t="shared" si="30"/>
        <v>0.99583333333333324</v>
      </c>
      <c r="B1497" s="4">
        <v>15</v>
      </c>
      <c r="C1497" s="5">
        <v>1434</v>
      </c>
      <c r="F1497" s="94">
        <v>1433.5006944444301</v>
      </c>
      <c r="G1497" s="4">
        <v>1434</v>
      </c>
      <c r="I1497" s="5"/>
    </row>
    <row r="1498" spans="1:9" x14ac:dyDescent="0.2">
      <c r="A1498" s="87">
        <f t="shared" si="30"/>
        <v>0.99652777777777779</v>
      </c>
      <c r="B1498" s="4">
        <v>15</v>
      </c>
      <c r="C1498" s="5">
        <v>1435</v>
      </c>
      <c r="F1498" s="94">
        <v>1434.5006944444301</v>
      </c>
      <c r="G1498" s="4">
        <v>1435</v>
      </c>
      <c r="I1498" s="5"/>
    </row>
    <row r="1499" spans="1:9" x14ac:dyDescent="0.2">
      <c r="A1499" s="87">
        <f t="shared" si="30"/>
        <v>0.99722222222222223</v>
      </c>
      <c r="B1499" s="4">
        <v>15</v>
      </c>
      <c r="C1499" s="5">
        <v>1436</v>
      </c>
      <c r="F1499" s="94">
        <v>1435.5006944444301</v>
      </c>
      <c r="G1499" s="4">
        <v>1436</v>
      </c>
      <c r="I1499" s="5"/>
    </row>
    <row r="1500" spans="1:9" x14ac:dyDescent="0.2">
      <c r="A1500" s="87">
        <f t="shared" si="30"/>
        <v>0.99791666666666667</v>
      </c>
      <c r="B1500" s="4">
        <v>15</v>
      </c>
      <c r="C1500" s="5">
        <v>1437</v>
      </c>
      <c r="F1500" s="94">
        <v>1436.5006944444301</v>
      </c>
      <c r="G1500" s="4">
        <v>1437</v>
      </c>
      <c r="I1500" s="5"/>
    </row>
    <row r="1501" spans="1:9" x14ac:dyDescent="0.2">
      <c r="A1501" s="87">
        <f t="shared" si="30"/>
        <v>0.99861111111111101</v>
      </c>
      <c r="B1501" s="4">
        <v>15</v>
      </c>
      <c r="C1501" s="5">
        <v>1438</v>
      </c>
      <c r="F1501" s="94">
        <v>1437.5006944444301</v>
      </c>
      <c r="G1501" s="4">
        <v>1438</v>
      </c>
      <c r="I1501" s="5"/>
    </row>
    <row r="1502" spans="1:9" x14ac:dyDescent="0.2">
      <c r="A1502" s="87">
        <f t="shared" si="30"/>
        <v>0.99930555555555556</v>
      </c>
      <c r="B1502" s="4">
        <v>15</v>
      </c>
      <c r="C1502" s="5">
        <v>1439</v>
      </c>
      <c r="F1502" s="94">
        <v>1438.5006944444301</v>
      </c>
      <c r="G1502" s="4">
        <v>1439</v>
      </c>
      <c r="I1502" s="5"/>
    </row>
  </sheetData>
  <mergeCells count="7">
    <mergeCell ref="D29:F29"/>
    <mergeCell ref="H29:P29"/>
    <mergeCell ref="I63:J63"/>
    <mergeCell ref="O30:P30"/>
    <mergeCell ref="I30:J30"/>
    <mergeCell ref="K30:L30"/>
    <mergeCell ref="M30:N3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Formular_LFS</vt:lpstr>
      <vt:lpstr>Leitfaden</vt:lpstr>
      <vt:lpstr>Information_Kompakt</vt:lpstr>
      <vt:lpstr>Einsatzplan berufsprakt.Tag</vt:lpstr>
      <vt:lpstr>Bestätigung Beherbergungsbetrie</vt:lpstr>
      <vt:lpstr>Bestätigung Unterkunft Ausland</vt:lpstr>
      <vt:lpstr>Daten</vt:lpstr>
      <vt:lpstr>Matrix</vt:lpstr>
      <vt:lpstr>Leitfaden!_GoBack</vt:lpstr>
      <vt:lpstr>Formular_LFS!Druckbereich</vt:lpstr>
      <vt:lpstr>Information_Kompakt!Druckbereich</vt:lpstr>
      <vt:lpstr>Information_Kompakt!OLE_LINK1</vt:lpstr>
      <vt:lpstr>Leitfaden!txtBetreff</vt:lpstr>
      <vt:lpstr>Leitfaden!txtOrganisation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Mittermayer,Lavinia Arnold</dc:creator>
  <cp:lastModifiedBy>Wilhelm Michael</cp:lastModifiedBy>
  <cp:lastPrinted>2022-09-14T08:22:17Z</cp:lastPrinted>
  <dcterms:created xsi:type="dcterms:W3CDTF">2012-02-14T12:47:16Z</dcterms:created>
  <dcterms:modified xsi:type="dcterms:W3CDTF">2024-10-05T14:23:51Z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